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6200" windowHeight="5445" tabRatio="922"/>
  </bookViews>
  <sheets>
    <sheet name="Disclaimer" sheetId="2" r:id="rId1"/>
    <sheet name="Chart 38" sheetId="1" r:id="rId2"/>
    <sheet name="Chart 39" sheetId="4" r:id="rId3"/>
    <sheet name="Chart 40" sheetId="5" r:id="rId4"/>
    <sheet name="Chart 41" sheetId="6" r:id="rId5"/>
    <sheet name="Chart 42" sheetId="7" r:id="rId6"/>
    <sheet name="Chart 43" sheetId="8" r:id="rId7"/>
    <sheet name="Chart 44" sheetId="9" r:id="rId8"/>
    <sheet name="Chart 45" sheetId="10" r:id="rId9"/>
    <sheet name="Chart 46" sheetId="11" r:id="rId10"/>
    <sheet name="Chart 47" sheetId="12" r:id="rId11"/>
    <sheet name="Chart 48" sheetId="13" r:id="rId12"/>
    <sheet name="Chart 49" sheetId="14" r:id="rId13"/>
    <sheet name="Chart 50" sheetId="15" r:id="rId14"/>
    <sheet name="Chart 51" sheetId="16" r:id="rId15"/>
    <sheet name="Chart 52" sheetId="17" r:id="rId16"/>
    <sheet name="Chart 53" sheetId="18" r:id="rId17"/>
    <sheet name="Chart 54" sheetId="19" r:id="rId18"/>
    <sheet name="Chart 55" sheetId="20" r:id="rId19"/>
    <sheet name="Chart 56" sheetId="21" r:id="rId20"/>
    <sheet name="Chart 57" sheetId="22" r:id="rId21"/>
    <sheet name="Chart 58" sheetId="23" r:id="rId22"/>
    <sheet name="Chart 59" sheetId="24" r:id="rId23"/>
    <sheet name="Chart 60" sheetId="25" r:id="rId24"/>
    <sheet name="Chart 61" sheetId="26" r:id="rId25"/>
    <sheet name="Chart 62" sheetId="27" r:id="rId26"/>
    <sheet name="Chart 63" sheetId="28" r:id="rId27"/>
    <sheet name="Chart 64" sheetId="29" r:id="rId28"/>
    <sheet name="Chart 65" sheetId="30" r:id="rId29"/>
    <sheet name="Chart 66" sheetId="31" r:id="rId30"/>
    <sheet name="Chart 67" sheetId="32" r:id="rId31"/>
    <sheet name="Chart 68" sheetId="33" r:id="rId32"/>
    <sheet name="Chart 69" sheetId="34" r:id="rId33"/>
    <sheet name="Chart 70" sheetId="35" r:id="rId34"/>
    <sheet name="Chart 71" sheetId="36" r:id="rId35"/>
    <sheet name="Chart 72" sheetId="37" r:id="rId36"/>
    <sheet name="Chart 73" sheetId="38" r:id="rId37"/>
    <sheet name="Chart 74" sheetId="39" r:id="rId38"/>
    <sheet name="Chart 75" sheetId="40" r:id="rId39"/>
    <sheet name="Chart 76" sheetId="41" r:id="rId40"/>
    <sheet name="Chart 77" sheetId="43" r:id="rId41"/>
  </sheets>
  <externalReferences>
    <externalReference r:id="rId4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esB02" localSheetId="14">'Chart 51'!$A$1</definedName>
    <definedName name="ResB04" localSheetId="16">'Chart 53'!$A$1</definedName>
    <definedName name="ResC03" localSheetId="21">'Chart 58'!$A$1</definedName>
    <definedName name="ResC05" localSheetId="23">'Chart 60'!$A$1</definedName>
    <definedName name="ResC06" localSheetId="24">'Chart 61'!$A$1</definedName>
    <definedName name="ResC08" localSheetId="26">'Chart 63'!$A$1</definedName>
    <definedName name="ResF04" localSheetId="30">'Chart 67'!$A$1</definedName>
    <definedName name="ResF06" localSheetId="32">'Chart 69'!$A$1</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8" l="1"/>
  <c r="D13" i="28"/>
  <c r="C13" i="28"/>
  <c r="E12" i="28"/>
  <c r="D12" i="28"/>
  <c r="C12" i="28"/>
  <c r="E11" i="28"/>
  <c r="D11" i="28"/>
  <c r="C11" i="28"/>
</calcChain>
</file>

<file path=xl/sharedStrings.xml><?xml version="1.0" encoding="utf-8"?>
<sst xmlns="http://schemas.openxmlformats.org/spreadsheetml/2006/main" count="524" uniqueCount="369">
  <si>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</si>
  <si>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Date</t>
  </si>
  <si>
    <t>Euro area</t>
  </si>
  <si>
    <t>2020Q1</t>
  </si>
  <si>
    <t>2017-2019 mean</t>
  </si>
  <si>
    <t>Jan</t>
  </si>
  <si>
    <t>Feb</t>
  </si>
  <si>
    <t>Mar</t>
  </si>
  <si>
    <t>Apr</t>
  </si>
  <si>
    <t>May</t>
  </si>
  <si>
    <t>Jun</t>
  </si>
  <si>
    <t>Jul</t>
  </si>
  <si>
    <t>Aug</t>
  </si>
  <si>
    <t>Sep</t>
  </si>
  <si>
    <t>Oct</t>
  </si>
  <si>
    <t>Corporate insolvencies have yet to rise above normal levels</t>
  </si>
  <si>
    <t>SME</t>
  </si>
  <si>
    <t>Large Corporate</t>
  </si>
  <si>
    <t>Loan payment breaks provided important liquidity relief to firms</t>
  </si>
  <si>
    <t>2007/8</t>
  </si>
  <si>
    <t>2020 H2</t>
  </si>
  <si>
    <t>Less than 3 months</t>
  </si>
  <si>
    <t>between 3 and 6 months</t>
  </si>
  <si>
    <t>between 6 and 12 months</t>
  </si>
  <si>
    <t>Financial Distress</t>
  </si>
  <si>
    <t>Debt-weighted FD</t>
  </si>
  <si>
    <t>No Supports</t>
  </si>
  <si>
    <t>2020 Supports</t>
  </si>
  <si>
    <t>PDH</t>
  </si>
  <si>
    <t>BTL</t>
  </si>
  <si>
    <t>Consumer Credit</t>
  </si>
  <si>
    <t>Domestic insurers’ solvency positions remain robust and are above regulatory requirements</t>
  </si>
  <si>
    <t>Chart Title: Solvency position of domestic life and non-life insurers</t>
  </si>
  <si>
    <t>Source: Central Bank of Ireland</t>
  </si>
  <si>
    <t>Notes: The solvency position is measured as eligible own funds as a percentage of SCR. The box at each point shows the maximum and minimum range. Sample is time varying comprising the largest domestic life and non-life insurance firms. Last observation 2020Q2.</t>
  </si>
  <si>
    <t>Life</t>
  </si>
  <si>
    <t>Non-life</t>
  </si>
  <si>
    <t>Q1</t>
  </si>
  <si>
    <t>Q2</t>
  </si>
  <si>
    <t>Min</t>
  </si>
  <si>
    <t>Median solvency</t>
  </si>
  <si>
    <t>Max</t>
  </si>
  <si>
    <t xml:space="preserve">per cent </t>
  </si>
  <si>
    <t xml:space="preserve">Domestic non-life insurers’ investments are predominantly sovereign and corporate bonds </t>
  </si>
  <si>
    <t>Notes: CIUs refer to collective investment funds/units. Last observation 2020Q2.</t>
  </si>
  <si>
    <t>2020 H1</t>
  </si>
  <si>
    <t>Govt bonds</t>
  </si>
  <si>
    <t>Corp bonds</t>
  </si>
  <si>
    <t>Other bonds</t>
  </si>
  <si>
    <t>Equities</t>
  </si>
  <si>
    <t>Property</t>
  </si>
  <si>
    <t>CIUs</t>
  </si>
  <si>
    <t>Derivatives</t>
  </si>
  <si>
    <t>Deposits</t>
  </si>
  <si>
    <t>Other</t>
  </si>
  <si>
    <t>Domestic non-life insurers’ holdings of BBB rated bonds are increasing</t>
  </si>
  <si>
    <t>Chart Title: Domestic non-life insurers' financial assets by asset rating</t>
  </si>
  <si>
    <t>Chart Title: Domestic non-life insurers' investment asset allocation</t>
  </si>
  <si>
    <t>AAA</t>
  </si>
  <si>
    <t>AA</t>
  </si>
  <si>
    <t>A</t>
  </si>
  <si>
    <t>BBB</t>
  </si>
  <si>
    <t>BB</t>
  </si>
  <si>
    <t>B</t>
  </si>
  <si>
    <t>N/A</t>
  </si>
  <si>
    <t>2019H1</t>
  </si>
  <si>
    <t>2020Q2</t>
  </si>
  <si>
    <t>Notes: Categories are as a per cent of total financial assets. N/A is no rating available. Last observation 2020Q2.</t>
  </si>
  <si>
    <t>per cent</t>
  </si>
  <si>
    <t>Source: Central Bank of Ireland.</t>
  </si>
  <si>
    <t>Domestic non-life insurers’ investment income weakened in 2020H1</t>
  </si>
  <si>
    <t>Chart Title: Domestic non-life insurers’ underwriting profits and investment income and gains</t>
  </si>
  <si>
    <t>Notes: Data are an aggregation of domestically-focused firms. Profit/ loss on sale of investments includes realised and unrealised gains and losses. Data relate to firms’ domestic and global business. Last observation: 2020H1.</t>
  </si>
  <si>
    <t>Underwriting profit/loss</t>
  </si>
  <si>
    <t>2020H1</t>
  </si>
  <si>
    <t>Investment income</t>
  </si>
  <si>
    <t>Profit/loss on sale of investments</t>
  </si>
  <si>
    <t>€ millions</t>
  </si>
  <si>
    <t>Trading conditions improved over the summer</t>
  </si>
  <si>
    <t>Source: CSO Business Impact of COVID-19 Survey.</t>
  </si>
  <si>
    <t>Industry</t>
  </si>
  <si>
    <t>Construction</t>
  </si>
  <si>
    <t>Wholesale/Retail</t>
  </si>
  <si>
    <t>Accom./Food</t>
  </si>
  <si>
    <t>Other services</t>
  </si>
  <si>
    <t>Total</t>
  </si>
  <si>
    <t>4 May - 31 May</t>
  </si>
  <si>
    <t>1 Jun - 28 Jun</t>
  </si>
  <si>
    <t>29 Jun - 26 Jul</t>
  </si>
  <si>
    <t>27 Jul - 23 Aug</t>
  </si>
  <si>
    <t>Weighting procedures would not correct non-response in this case.</t>
  </si>
  <si>
    <t xml:space="preserve">Notes: The data relate to responding enterprises only and are unweighted. </t>
  </si>
  <si>
    <t xml:space="preserve">Non-response may be related to whether businesses are adversely impacted by COVID-19 and could bias the estimates. </t>
  </si>
  <si>
    <t>Avg. (TL)</t>
  </si>
  <si>
    <t>Avg. (FL)</t>
  </si>
  <si>
    <t>75 pct.</t>
  </si>
  <si>
    <t>25 pct.</t>
  </si>
  <si>
    <t>Notes: “Avg. (TL)” and “Avg. (FL)” reflect the asset-weighted system average of the CET1 ratio on a transitional basis and fully-loaded basis respectively. “IQR (TL)” denotes the interquartile range for the CET1 ratios on a transitional basis. Sample includes the 5 retail banks. Last observation at 2020Q2.</t>
  </si>
  <si>
    <t>Notes: “5 bank average” reflects the asset-weighted system average. “IQR” denotes the interquartile range, while IQR reflects the interquartile range. The dotted line reflects the 3% minimum requirement as set out in the Capital Requirements Directive CRD IV. Sample includes the 5 retail banks. Last observation at 2020Q2.</t>
  </si>
  <si>
    <t>5 bank average</t>
  </si>
  <si>
    <t>Data cannot be provided as the Central Bank of Ireland does not have permission to share this information.</t>
  </si>
  <si>
    <t>Households</t>
  </si>
  <si>
    <t>NFCs</t>
  </si>
  <si>
    <t>Notes: The chart shows the share of loans classified as IFRS 9 stage 2. The “Total” bars, indicate the relative share of stage 2 loans as a percentage of all loans subject to impairment.  “Households” and “NFCs” reflect the relative share of loans classified as stage 2 as a percentage of all loans subject to impairment advanced to households and NFCs, respectively.</t>
  </si>
  <si>
    <t>Notes:  The payment break ratio is defined as the total value of payment breaks divided by total loans and advances across all asset classes and all geographic borrower locations.</t>
  </si>
  <si>
    <t>Payment break ratio</t>
  </si>
  <si>
    <t>COVID-19 Risk</t>
  </si>
  <si>
    <t>Brexit Risk</t>
  </si>
  <si>
    <t>Green</t>
  </si>
  <si>
    <t>Amber</t>
  </si>
  <si>
    <t>Red</t>
  </si>
  <si>
    <t>Low</t>
  </si>
  <si>
    <t>Moderate</t>
  </si>
  <si>
    <t>Heightened</t>
  </si>
  <si>
    <t>% Share</t>
  </si>
  <si>
    <t>Note: Chart shows the share of commercial loans (as a percentage of total commercial loans) by risk classification for both Brexit and COVID-19 shocks. Box G describes the classification methodology. For commercial borrowers based in the UK, the COVID-19-exposure follows the same classification as for Irish borrowers, while all UK-based borrowers are classified as “Heightened” for the Brexit risk.</t>
  </si>
  <si>
    <t>Notes: “5 bank average” denotes the asset-weighted system average for the five domestic retail banks, while “IQR” reflects the interquartile range. The dotted line reflects the 100% minimum requirement as set out in the Capital Requirements Directive CRD IV.  Last observation at 2020H1.</t>
  </si>
  <si>
    <t>Profitability has been significantly weakened in light of COVID-19</t>
  </si>
  <si>
    <t>Notes: Each observation reflects the half-year figure for RoE on a non-annualised basis. Last observation at 2020H1. Sample includes the 5 retail domestic banks.</t>
  </si>
  <si>
    <t>Income</t>
  </si>
  <si>
    <t>Expenses</t>
  </si>
  <si>
    <t>Impairment</t>
  </si>
  <si>
    <t>ROE</t>
  </si>
  <si>
    <t>Note: The chart shows the contributory factors behind the change in RoE between 2019H1 and 2020H1. Sample includes the 5 retail domestic banks.</t>
  </si>
  <si>
    <t>Debt to disposable income (lhs)</t>
  </si>
  <si>
    <t>Interest payment to disposable income (rhs)</t>
  </si>
  <si>
    <t xml:space="preserve">The household sector entered the crisis with
lower debt-to-income levels than in the previous crisis
</t>
  </si>
  <si>
    <t>Source: CSO, Central Bank of Ireland.</t>
  </si>
  <si>
    <t xml:space="preserve">Notes: Data prior to 2003 contains series breaks, so is not included.
Interest rate calculated as a weighted average of interest rates on all
household debt types. Last observation 2020Q1.
</t>
  </si>
  <si>
    <t>Source: Central Bank of Ireland Deep Dive Survey of IREFs.</t>
  </si>
  <si>
    <t>Notes: Irish real estate funds are those investment funds resident in Ireland which hold Irish real estate. Data as of 2019Q4.</t>
  </si>
  <si>
    <t>% Total Debt</t>
  </si>
  <si>
    <t>Lender Sector</t>
  </si>
  <si>
    <t xml:space="preserve"> Irish Retail Banks </t>
  </si>
  <si>
    <t xml:space="preserve"> Other Banks </t>
  </si>
  <si>
    <t xml:space="preserve"> Shareholder/ Affiliated Party loans </t>
  </si>
  <si>
    <t>Other Third Party</t>
  </si>
  <si>
    <t>Leverage of real estate funds displays significant heterogeneity</t>
  </si>
  <si>
    <t>Most of leverage employed by real estate funds take the form of loans from bank and other financial institutions</t>
  </si>
  <si>
    <t>LTV % Bucket</t>
  </si>
  <si>
    <t>0-10</t>
  </si>
  <si>
    <t>11-20</t>
  </si>
  <si>
    <t>21-30</t>
  </si>
  <si>
    <t>31-40</t>
  </si>
  <si>
    <t>41-50</t>
  </si>
  <si>
    <t>51-60</t>
  </si>
  <si>
    <t>61-70</t>
  </si>
  <si>
    <t>71-80</t>
  </si>
  <si>
    <t>81-90</t>
  </si>
  <si>
    <t>91-100</t>
  </si>
  <si>
    <t>100+</t>
  </si>
  <si>
    <t>Property Assets (€ Billions)</t>
  </si>
  <si>
    <t xml:space="preserve">Source: Central Bank of Ireland Deep Dive Survey of IREFs and Investment Fund Prospectuses. </t>
  </si>
  <si>
    <t>Notes: Loan-to-Value (LTV) is calculated as Bank Loans/Property Assets. Data as of 2019Q4</t>
  </si>
  <si>
    <t>Liquidity Timeframes (Calendar Days)</t>
  </si>
  <si>
    <t>0-50</t>
  </si>
  <si>
    <t>51-100</t>
  </si>
  <si>
    <t>101-150</t>
  </si>
  <si>
    <t>151-200</t>
  </si>
  <si>
    <t>201-300</t>
  </si>
  <si>
    <t>301-400</t>
  </si>
  <si>
    <t>401-600</t>
  </si>
  <si>
    <t>600+</t>
  </si>
  <si>
    <t>Irish real estate funds have diversified liquidity profile</t>
  </si>
  <si>
    <t>Notes: Information on liquidity timeframes not available for funds with €3bn in property assets.  Liquidity timeframe = standard notice period + settlement period. Standard notice period is the number of days prior to the dealing day during which redemptions may be requested.  Data as of 2019Q4.</t>
  </si>
  <si>
    <t>Nov</t>
  </si>
  <si>
    <t>Dec</t>
  </si>
  <si>
    <t>Dealing Month % Property Assets</t>
  </si>
  <si>
    <t>Sixty per cent of assets held in funds that invest in CRE will be redeemable in December</t>
  </si>
  <si>
    <t>Notes: Data as of 2019Q4.</t>
  </si>
  <si>
    <t>Notes: Based on the outstanding loan balances of Irish-resident borrowers of three Irish retail banks.</t>
  </si>
  <si>
    <t xml:space="preserve">Source: Central Bank of Ireland </t>
  </si>
  <si>
    <t xml:space="preserve">Note: Liquidity coverage ratio is defined as number of months in which firm’s cash reserve covers its operational losses. See McCann and Yao (2020). </t>
  </si>
  <si>
    <t>Source: Central Bank of Ireland, McCann and Yao (2020), Lambert et al. (2020)</t>
  </si>
  <si>
    <t>Notes: Financial distress is defined as the inability to service interest on debt or meet three months of operational losses with cash. 2020 supports include the total value of announced government supports of €7.5bn as of September 2020.</t>
  </si>
  <si>
    <t xml:space="preserve">per cent                                                                                            </t>
  </si>
  <si>
    <t>Notes: Share of loan balances at five retail banks on COVID-19-related payment breaks. Data reported are from templates collected on the 26th of June (the peak of active payment breaks), 24th of July, 21st of August, 18th of September and the 30th of October.</t>
  </si>
  <si>
    <t>Source: Central Bank of Ireland Loan-Level Data, five retail banks.</t>
  </si>
  <si>
    <t xml:space="preserve">Notes:  Shares of Irish mortgage balances at Irish retail banks as at 30 June 2020. “Payment break” includes all mortgages approved for payment breaks on or before 30 June.  </t>
  </si>
  <si>
    <t>Grants</t>
  </si>
  <si>
    <t>Tax waivers</t>
  </si>
  <si>
    <t>Loan schemes</t>
  </si>
  <si>
    <t>Tax deferrals</t>
  </si>
  <si>
    <t>€bn support (LHS)</t>
  </si>
  <si>
    <t>Support utilisation (RHS)</t>
  </si>
  <si>
    <t>-</t>
  </si>
  <si>
    <t>€bn</t>
  </si>
  <si>
    <t>Notes: The utilisation rate for relevant categories is the proportion of funds that have been allocated or drawn down. Utilisation rate correct as of 30 October 2020 for COVID-19 Credit Guarantee Scheme, 6 November 2020 for all other supports.</t>
  </si>
  <si>
    <t>Notes: September net household deposit flows between September 2019 and September 2020</t>
  </si>
  <si>
    <t>Monthly flow '19</t>
  </si>
  <si>
    <t>Monthly flow '20</t>
  </si>
  <si>
    <t>Avg. flow over 12 months (Sep-Sep)</t>
  </si>
  <si>
    <t>GGD (%GNI*, lhs)</t>
  </si>
  <si>
    <t>GGB (%GNI*, rhs)</t>
  </si>
  <si>
    <t>Notes: The General Government Balance (GGB) and General Government Debt (GGD) are measured as a percentage of GNI*. As the level of GDP in Ireland has become increasingly distorted in recent years, the preferred denominator of GNI* better reflects Ireland's ability to sustain a certain debt/deficit level.</t>
  </si>
  <si>
    <t>Net Pay</t>
  </si>
  <si>
    <t>Tax Deductions</t>
  </si>
  <si>
    <t>Quarterly Employment Change (rhs)</t>
  </si>
  <si>
    <t>ICT</t>
  </si>
  <si>
    <t>Finance</t>
  </si>
  <si>
    <t>Public admin</t>
  </si>
  <si>
    <t>Prof</t>
  </si>
  <si>
    <t>Manuf</t>
  </si>
  <si>
    <t>Education</t>
  </si>
  <si>
    <t>Tranport</t>
  </si>
  <si>
    <t>Health</t>
  </si>
  <si>
    <t>Admin</t>
  </si>
  <si>
    <t>Retail</t>
  </si>
  <si>
    <t>Arts</t>
  </si>
  <si>
    <t>Accom</t>
  </si>
  <si>
    <t>€,000</t>
  </si>
  <si>
    <t>Source: CSO</t>
  </si>
  <si>
    <t xml:space="preserve">Notes: Seasonally adjusted Earnings and Labour Costs (EHECS) data are used to estimate the annual average earnings for workers across sectors. Tax deductions are calculated based on average earnings across the various sectors.  </t>
  </si>
  <si>
    <t>Cash Balances</t>
  </si>
  <si>
    <t>NAMA Surplus</t>
  </si>
  <si>
    <t>Rainy Day Fund</t>
  </si>
  <si>
    <t xml:space="preserve">CBI Surplus </t>
  </si>
  <si>
    <t xml:space="preserve">Other </t>
  </si>
  <si>
    <t>Change in Debt</t>
  </si>
  <si>
    <t>Source: European Commission AMECO Database</t>
  </si>
  <si>
    <t>Notes: The expected nominal increase in debt this year (€14.8bn) will be less than the projected budget deficit (€22bn). The difference reflects the sizeable resources available to the government to finance the deficit.</t>
  </si>
  <si>
    <t>Country</t>
  </si>
  <si>
    <t>Spain</t>
  </si>
  <si>
    <t>ES</t>
  </si>
  <si>
    <t>Belgium</t>
  </si>
  <si>
    <t>BE</t>
  </si>
  <si>
    <t>Italy</t>
  </si>
  <si>
    <t>IT</t>
  </si>
  <si>
    <t>Ireland</t>
  </si>
  <si>
    <t>IE</t>
  </si>
  <si>
    <t>France</t>
  </si>
  <si>
    <t>FR</t>
  </si>
  <si>
    <t>Austria</t>
  </si>
  <si>
    <t>AT</t>
  </si>
  <si>
    <t>Slovakia</t>
  </si>
  <si>
    <t>SK</t>
  </si>
  <si>
    <t>Malta</t>
  </si>
  <si>
    <t>MT</t>
  </si>
  <si>
    <t>EA</t>
  </si>
  <si>
    <t>Slovenia</t>
  </si>
  <si>
    <t>SI</t>
  </si>
  <si>
    <t>Lithuania</t>
  </si>
  <si>
    <t>LT</t>
  </si>
  <si>
    <t>Finland</t>
  </si>
  <si>
    <t>FI</t>
  </si>
  <si>
    <t>Latvia</t>
  </si>
  <si>
    <t>LV</t>
  </si>
  <si>
    <t>Portugal</t>
  </si>
  <si>
    <t>PT</t>
  </si>
  <si>
    <t>Netherlands</t>
  </si>
  <si>
    <t>NE</t>
  </si>
  <si>
    <t>Greece</t>
  </si>
  <si>
    <t>GR</t>
  </si>
  <si>
    <t>Cyprus</t>
  </si>
  <si>
    <t>CY</t>
  </si>
  <si>
    <t>Germany</t>
  </si>
  <si>
    <t>DE</t>
  </si>
  <si>
    <t>Estonia</t>
  </si>
  <si>
    <t>EE</t>
  </si>
  <si>
    <t>Luxembourg</t>
  </si>
  <si>
    <t>LU</t>
  </si>
  <si>
    <t>Gross Debt (RHS)</t>
  </si>
  <si>
    <t>Budget Deficit (LHS)</t>
  </si>
  <si>
    <t>Notes: Across all Euro Area countries, the deficit and debt ratios are measured a percentage of GDP, except in Ireland, where GNI* is used. Data relates to 2020.</t>
  </si>
  <si>
    <t>GG Deficit</t>
  </si>
  <si>
    <t>Primary balance</t>
  </si>
  <si>
    <t xml:space="preserve">Interest-growth differential </t>
  </si>
  <si>
    <t>Deficit debt adjustment</t>
  </si>
  <si>
    <t xml:space="preserve">Notes: The debt ratio used is Debt to GNI*, which removes the impact of very strong GDP growth in 2015. The deficit debt adjustment (DDA) refers to one-off factors that impact the debt level without affecting the budget balance. The interest-growth differential is the difference between interest costs and the rate of economic growth. </t>
  </si>
  <si>
    <t>Source: CSO and Central Bank of Ireland Calculations</t>
  </si>
  <si>
    <t>Year</t>
  </si>
  <si>
    <t>Bonds</t>
  </si>
  <si>
    <t>Loans</t>
  </si>
  <si>
    <t>EFSF</t>
  </si>
  <si>
    <t>EFSM</t>
  </si>
  <si>
    <t xml:space="preserve">Total </t>
  </si>
  <si>
    <t>Source: NTMA</t>
  </si>
  <si>
    <t>Note: EFSM loans are subject to a 7-year extension and it is not expected Ireland will have to refinance any of these loans until 2027.</t>
  </si>
  <si>
    <t>Chart Title: Structure of debt owed by Irish-resident real estate funds</t>
  </si>
  <si>
    <t>Chart Title: Distribution of Property Assets by IREFs Loan-to-Value Ratio for bank loans</t>
  </si>
  <si>
    <t xml:space="preserve">Chart Title: Distribution of Property Assets Across IREFs by Liquidity Timeframe </t>
  </si>
  <si>
    <t>Chart Title: Irish real estate fund dealing dates (per cent of property assets)</t>
  </si>
  <si>
    <t>€ Billions</t>
  </si>
  <si>
    <t>Risk-based capital ratios have remained stable in recent quarters and remain high in a historical context</t>
  </si>
  <si>
    <t>Leverage ratios remain resilient and well above minimum regulatory requirements</t>
  </si>
  <si>
    <t>The share of lending on a payment break has continued to fall in recent months</t>
  </si>
  <si>
    <t>A disruptive Brexit would exacerbate the effects of the pandemic on borrowers</t>
  </si>
  <si>
    <t>The liquidity coverage ratio has remained resilient in 2020 and remains well above minimum regulatory requirements</t>
  </si>
  <si>
    <t>The 2020 decline in profitability is predominantly due to higher impairment</t>
  </si>
  <si>
    <t>Borrowers in negative equity, 2011-2020</t>
  </si>
  <si>
    <t>Scenario 1: Baseline</t>
  </si>
  <si>
    <t>Scenario 2: Adverse</t>
  </si>
  <si>
    <t>Scenario 3: Repeat of 2008-2011 price falls</t>
  </si>
  <si>
    <t>The risks of negative equity are greatly reduced relative to the past</t>
  </si>
  <si>
    <t>Notes: Scenario projections are as at 30 June in each year from 2021 to 2023. In each scenario, loans amortise on schedule; however, this plays a relatively small role compared to property price fluctuations. New loans originate each year at 2018 LTVs and volumes.</t>
  </si>
  <si>
    <t>Month</t>
  </si>
  <si>
    <t>Source: Companies Registration Office; CRIF Vision-Net</t>
  </si>
  <si>
    <t>Notes: Insolvent liquidations are defined as the sum of creditors’ voluntary liquidations and court-ordered liquidations.</t>
  </si>
  <si>
    <t>A third of commercial lending has been classified as higher-risk</t>
  </si>
  <si>
    <t>Jobseeker's</t>
  </si>
  <si>
    <t>PUP - TWSS</t>
  </si>
  <si>
    <t>-100 to -81</t>
  </si>
  <si>
    <t>-80 to -61</t>
  </si>
  <si>
    <t>-60 to -41</t>
  </si>
  <si>
    <t>-40 to -21</t>
  </si>
  <si>
    <t>-20 to -1</t>
  </si>
  <si>
    <t>0 to 19</t>
  </si>
  <si>
    <t>Nearly three-fifths of households have had no decrease in income, with exceptional fiscal supports cushioning the effect of the pandemic for many</t>
  </si>
  <si>
    <t xml:space="preserve">Source: O’Malley (2020), using CSO HFCS 2018, CSO Labour Force Survey, and CSO Detailed COVID-19 Income Support Tables. </t>
  </si>
  <si>
    <t xml:space="preserve">Note: The two data series are results from a simulation exercise in which the impact of the pandemic on household incomes is modelled based on available data and known details about income replacement policies. “Jobseeker’s” policy is a simulation in which PUP-TWSS repayments are replaced with Jobseeker’s Benefit. </t>
  </si>
  <si>
    <t>class_brexit</t>
  </si>
  <si>
    <t>class_covid</t>
  </si>
  <si>
    <t>V1</t>
  </si>
  <si>
    <t>scenario</t>
  </si>
  <si>
    <t>V2</t>
  </si>
  <si>
    <t>V3</t>
  </si>
  <si>
    <t>No Pandemic</t>
  </si>
  <si>
    <t>baseline</t>
  </si>
  <si>
    <t>No Policy Supports</t>
  </si>
  <si>
    <t>TWSS support only</t>
  </si>
  <si>
    <t>Current Policy Supports</t>
  </si>
  <si>
    <t xml:space="preserve">Note: The chart shows modelled change from a basline mortgage default rate of 4% 18 months afer the onset of the pandemic. The data series are results from a simulation exercise in which the impact of the pandemic on household incomes is modelled based on available data and known features of the policy supports, in addition to Central Bank forecasts as of June 2020 and modelling assumptions informed by academic research. Each data point is accompanied by a 95% simulation interval which represents a likely range of outcomes based on the modelling assumptions. “No pandemic” shows outcomes when labour income is completey unaffected. “No policy supports” shows outcomes when persons whose labour income is affected by the pandemic receive jobseeker’s benefit. “TWSS support only” shows a policy scenario in which current TWSS receipients are unchanged, but PUP recipients receive jobseeker’s instead. “Current policy supports” shows scenario in which PUP and TWSS programmes are unchanged and homeowners can avail of a six month payment break. </t>
  </si>
  <si>
    <t>Source: Central Bank of Ireland analysis based on CSO Census 2016.</t>
  </si>
  <si>
    <t>Notes: Box G describes the classification methodology used. Top two panels are blank because there are no sectors classified as being at “heightened” Brexit risk while also being at Amber or Red risk from the pandemic</t>
  </si>
  <si>
    <t>Government supports are sizeable</t>
  </si>
  <si>
    <t>Government supports are alleviating SME financial distress</t>
  </si>
  <si>
    <t xml:space="preserve">Over ten per cent of mortgages were on a payment break in June, followed by a gradual reduction. </t>
  </si>
  <si>
    <t>Net inflow of Household deposits increased strongly in the first few months of COVID-19 lockdown, but the strong net inflow eased in August</t>
  </si>
  <si>
    <t>Loans with payment breaks represent a smaller vulnerability than the group with legacy issues from the last crisis</t>
  </si>
  <si>
    <t>A disruptive Brexit would add risk for 9 per cent of mortgage market at lowest risk from the pandemic.</t>
  </si>
  <si>
    <t>Government income supprt policies are likely to have a dampening effect on future mortgage repayment difficulties</t>
  </si>
  <si>
    <t>The deficit will rise to 10 per cent of GNI* this year and next</t>
  </si>
  <si>
    <t>IT and financial services are providing significant tax contributions</t>
  </si>
  <si>
    <t>Cash balances and other resources will mitigate some of the effects of the deficit on overall debt balances</t>
  </si>
  <si>
    <t>Deficits have been large across Europe, with Ireland towards the upper end</t>
  </si>
  <si>
    <t>Ireland has had favourable growth dynamics in recent years that are unlikely to continue</t>
  </si>
  <si>
    <t>Refinancing towards longer-dated bonds has mitigated risks to the sovereign</t>
  </si>
  <si>
    <t>The liquidity position of SMEs has deteriorated</t>
  </si>
  <si>
    <t>Source: DBEI, Revenue Commissioners</t>
  </si>
  <si>
    <t>Policy</t>
  </si>
  <si>
    <t>Source: CSO, Department of Finance, Central Bank of Ireland calculations</t>
  </si>
  <si>
    <t>Chart Title: Common Equity Tier 1 capital ratios for domestic retail banks.</t>
  </si>
  <si>
    <t>Chart Title: Leverage ratios</t>
  </si>
  <si>
    <t>Chart Title: Share of exposures classified as IFRS 9 stage 2.</t>
  </si>
  <si>
    <t>Chart Title: Aggregate payment break ratio in 2020.</t>
  </si>
  <si>
    <t>Chart Title: Bank commercial lending exposure by risk classification.</t>
  </si>
  <si>
    <t>Chart Title: Liquidity coverage ratios.</t>
  </si>
  <si>
    <t>Chart Title: ROE for domestic Irish retail banks.</t>
  </si>
  <si>
    <t>Chart Title: Composition of the change in ROE between 2019H1 and 2020H1.</t>
  </si>
  <si>
    <t>Chart Title: Share of firms with turnover down more than 50 per cent from normal levels by sector</t>
  </si>
  <si>
    <t xml:space="preserve">Chart Title: Simulated changes in liquidity coverage ratio of Irish SMEs during the COVID-19 pandemic </t>
  </si>
  <si>
    <t>Chart Title: Size and utilisation of non-wage government supports</t>
  </si>
  <si>
    <t>Chart Title: Simulations of Irish SME financial distress (FD) rates under different policy support scenarios in 2020H2</t>
  </si>
  <si>
    <t>Chart Title: Share of outstanding loan balances with a payment break by borrower size</t>
  </si>
  <si>
    <t>Chart Title: Annualised insolvent liquidation rate of Irish-registered companies by period</t>
  </si>
  <si>
    <t>Chart Title: Household sector debt to disposable income and the  debt servicing ratio</t>
  </si>
  <si>
    <t>Chart Title: Distribution of change in household net income from March to June 2020, compared with alternative under no further government supports</t>
  </si>
  <si>
    <r>
      <t>Chart Title: Share of household loans on payment breaks, from the end of June to the 2</t>
    </r>
    <r>
      <rPr>
        <vertAlign val="superscript"/>
        <sz val="11"/>
        <color theme="1"/>
        <rFont val="Lato"/>
        <family val="2"/>
      </rPr>
      <t>nd</t>
    </r>
    <r>
      <rPr>
        <sz val="11"/>
        <color theme="1"/>
        <rFont val="Lato"/>
        <family val="2"/>
      </rPr>
      <t xml:space="preserve"> of October 2020</t>
    </r>
  </si>
  <si>
    <t>Chart Title: Household deposits monthly flows (Jan-Sep ('19/2020))</t>
  </si>
  <si>
    <t>Chart Title: Vulnerable household mortgages, percentage of all loans</t>
  </si>
  <si>
    <t>Chart Title: Proportion of mortgaged households working in affected sectors</t>
  </si>
  <si>
    <t>Chart Title: Percentage of mortgage borrowers at retail banks in negative equity under different scenarios</t>
  </si>
  <si>
    <t xml:space="preserve">Chart Title: Percentage point change in owner-occupied mortgage distress rates from March 2020 to September 2021 under a baseline macroeconomic forecast and four policy packages. </t>
  </si>
  <si>
    <t>Chart Title: General Government Balance and Debt Outlook</t>
  </si>
  <si>
    <t>Chart Title: Tax Contributions and Employment Change</t>
  </si>
  <si>
    <t>Chart Title: Resources used to finance the government deficit (2020)</t>
  </si>
  <si>
    <t>Chart Title: Deficit and debt ratios across the euro area, 2020</t>
  </si>
  <si>
    <t>Chart Title: Factors behind Ireland’s debt ratio</t>
  </si>
  <si>
    <t>Chart Title: Maturity Profile of Irish Government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</si>
</sst>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name val="Lato"/>
      <family val="2"/>
    </font>
    <font>
      <b/>
      <sz val="12"/>
      <color rgb="FF09506C"/>
      <name val="Lato"/>
      <family val="2"/>
    </font>
    <font>
      <sz val="8"/>
      <color theme="1"/>
      <name val="Calibri"/>
      <family val="2"/>
      <scheme val="minor"/>
    </font>
    <font>
      <sz val="9"/>
      <color theme="1"/>
      <name val="Calibri"/>
      <family val="2"/>
      <scheme val="minor"/>
    </font>
    <font>
      <sz val="7"/>
      <color theme="1"/>
      <name val="Lato"/>
      <family val="2"/>
    </font>
    <font>
      <u/>
      <sz val="11"/>
      <color theme="10"/>
      <name val="Calibri"/>
      <family val="2"/>
      <scheme val="minor"/>
    </font>
    <font>
      <sz val="7"/>
      <color theme="1"/>
      <name val="Calibri"/>
      <family val="2"/>
      <scheme val="minor"/>
    </font>
    <font>
      <b/>
      <sz val="9"/>
      <color rgb="FF0083A0"/>
      <name val="Calibri"/>
      <family val="2"/>
      <scheme val="minor"/>
    </font>
    <font>
      <vertAlign val="superscript"/>
      <sz val="11"/>
      <color theme="1"/>
      <name val="Lato"/>
      <family val="2"/>
    </font>
    <font>
      <b/>
      <sz val="11"/>
      <color rgb="FF0083A0"/>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FFFF"/>
      </bottom>
      <diagonal/>
    </border>
  </borders>
  <cellStyleXfs count="4">
    <xf numFmtId="0" fontId="0" fillId="0" borderId="0"/>
    <xf numFmtId="0" fontId="1" fillId="0" borderId="0"/>
    <xf numFmtId="164" fontId="1"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2" fillId="0" borderId="0" xfId="0" applyFont="1"/>
    <xf numFmtId="2" fontId="0" fillId="0" borderId="0" xfId="0" applyNumberFormat="1"/>
    <xf numFmtId="0" fontId="0" fillId="0" borderId="0" xfId="0" applyAlignment="1">
      <alignment horizontal="right"/>
    </xf>
    <xf numFmtId="14" fontId="0" fillId="0" borderId="0" xfId="0" applyNumberFormat="1"/>
    <xf numFmtId="165" fontId="4" fillId="0" borderId="0" xfId="0" applyNumberFormat="1" applyFont="1"/>
    <xf numFmtId="165" fontId="0" fillId="0" borderId="0" xfId="0" applyNumberFormat="1"/>
    <xf numFmtId="0" fontId="0" fillId="0" borderId="0" xfId="0" applyFill="1" applyAlignment="1"/>
    <xf numFmtId="17" fontId="0" fillId="0" borderId="0" xfId="0" applyNumberFormat="1"/>
    <xf numFmtId="0" fontId="5" fillId="0" borderId="9" xfId="0" applyFont="1" applyFill="1" applyBorder="1" applyAlignment="1">
      <alignment horizontal="center" vertical="center" wrapText="1"/>
    </xf>
    <xf numFmtId="165" fontId="0" fillId="0" borderId="4" xfId="0" applyNumberFormat="1" applyBorder="1"/>
    <xf numFmtId="0" fontId="6" fillId="0" borderId="0" xfId="0" applyFont="1"/>
    <xf numFmtId="0" fontId="6" fillId="0" borderId="0" xfId="0" applyFont="1" applyAlignment="1">
      <alignment horizontal="right"/>
    </xf>
    <xf numFmtId="0" fontId="6" fillId="0" borderId="0" xfId="0" applyFont="1" applyAlignment="1">
      <alignment horizontal="right" indent="1"/>
    </xf>
    <xf numFmtId="0" fontId="2" fillId="0" borderId="0" xfId="0" applyFont="1" applyAlignment="1">
      <alignment horizontal="right"/>
    </xf>
    <xf numFmtId="0" fontId="6" fillId="0" borderId="0" xfId="0" applyFont="1" applyAlignment="1">
      <alignment horizontal="left"/>
    </xf>
    <xf numFmtId="1" fontId="0" fillId="0" borderId="0" xfId="0" applyNumberFormat="1"/>
    <xf numFmtId="0" fontId="0" fillId="0" borderId="0" xfId="0" applyFont="1"/>
    <xf numFmtId="0" fontId="0" fillId="0" borderId="0" xfId="0" applyAlignment="1">
      <alignment horizontal="center"/>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xf numFmtId="0" fontId="0" fillId="0" borderId="0" xfId="0" applyAlignment="1">
      <alignment horizontal="center"/>
    </xf>
    <xf numFmtId="49" fontId="0" fillId="0" borderId="0" xfId="0" applyNumberFormat="1"/>
    <xf numFmtId="166" fontId="0" fillId="0" borderId="0" xfId="2" applyNumberFormat="1" applyFont="1"/>
    <xf numFmtId="2" fontId="0" fillId="0" borderId="0" xfId="0" applyNumberFormat="1" applyAlignment="1">
      <alignment horizontal="right"/>
    </xf>
    <xf numFmtId="0" fontId="0" fillId="0" borderId="0" xfId="0" applyAlignment="1">
      <alignment horizontal="center"/>
    </xf>
    <xf numFmtId="0" fontId="7" fillId="0" borderId="0" xfId="0" applyFont="1"/>
    <xf numFmtId="0" fontId="0" fillId="0" borderId="0" xfId="0" applyAlignment="1">
      <alignment horizontal="center"/>
    </xf>
    <xf numFmtId="0" fontId="3"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0" fillId="0" borderId="0" xfId="0" applyNumberFormat="1"/>
    <xf numFmtId="0" fontId="2" fillId="0" borderId="0" xfId="0" applyFont="1" applyAlignment="1"/>
    <xf numFmtId="0" fontId="0" fillId="0" borderId="0" xfId="0" applyAlignment="1">
      <alignment horizontal="center"/>
    </xf>
    <xf numFmtId="0" fontId="3" fillId="0" borderId="0" xfId="0" applyFont="1" applyAlignment="1">
      <alignment vertical="top" wrapText="1"/>
    </xf>
    <xf numFmtId="0" fontId="3"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0" fontId="0" fillId="0" borderId="0" xfId="0" applyFont="1" applyAlignment="1">
      <alignment horizontal="right"/>
    </xf>
    <xf numFmtId="0" fontId="0" fillId="0" borderId="0" xfId="0" applyFont="1" applyAlignment="1"/>
    <xf numFmtId="0" fontId="0" fillId="0" borderId="0" xfId="0" applyFont="1" applyAlignment="1">
      <alignment horizontal="left" vertical="center"/>
    </xf>
    <xf numFmtId="2" fontId="0" fillId="0" borderId="0" xfId="0" applyNumberFormat="1" applyFont="1"/>
    <xf numFmtId="0" fontId="0" fillId="0" borderId="0" xfId="0" applyAlignment="1">
      <alignment horizontal="left"/>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Fill="1"/>
    <xf numFmtId="0" fontId="0" fillId="0" borderId="0" xfId="0" applyFill="1"/>
    <xf numFmtId="14" fontId="0" fillId="0" borderId="0" xfId="0" applyNumberFormat="1" applyFill="1"/>
    <xf numFmtId="165" fontId="0" fillId="0" borderId="0" xfId="0" applyNumberFormat="1" applyFill="1"/>
    <xf numFmtId="0" fontId="0" fillId="0" borderId="0" xfId="0" applyFill="1" applyAlignment="1">
      <alignment wrapText="1"/>
    </xf>
    <xf numFmtId="0" fontId="0" fillId="0" borderId="0" xfId="0" applyFill="1" applyAlignment="1">
      <alignment horizontal="right" wrapText="1"/>
    </xf>
    <xf numFmtId="0" fontId="2" fillId="0" borderId="0" xfId="0" applyFont="1" applyAlignment="1">
      <alignment vertical="center"/>
    </xf>
    <xf numFmtId="0" fontId="13" fillId="0" borderId="0" xfId="0" applyFont="1" applyAlignment="1">
      <alignment vertical="center"/>
    </xf>
    <xf numFmtId="0" fontId="3" fillId="0" borderId="0" xfId="1" applyFont="1" applyBorder="1" applyAlignment="1">
      <alignment horizontal="center" vertical="top" wrapText="1"/>
    </xf>
    <xf numFmtId="0" fontId="3" fillId="0" borderId="7" xfId="1"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center" wrapText="1"/>
    </xf>
    <xf numFmtId="0" fontId="10" fillId="0" borderId="0" xfId="0" applyFont="1" applyAlignment="1">
      <alignment horizontal="right" vertical="center" wrapText="1"/>
    </xf>
    <xf numFmtId="0" fontId="0" fillId="0" borderId="0" xfId="0" applyFont="1" applyAlignment="1">
      <alignment vertical="top" wrapText="1"/>
    </xf>
    <xf numFmtId="0" fontId="9" fillId="0" borderId="0" xfId="3" applyFont="1" applyAlignment="1">
      <alignment horizontal="justify" vertical="center" wrapText="1"/>
    </xf>
    <xf numFmtId="0" fontId="10" fillId="0" borderId="0" xfId="0" applyFont="1" applyAlignment="1">
      <alignment horizontal="justify" vertical="center" wrapText="1"/>
    </xf>
    <xf numFmtId="0" fontId="0" fillId="0" borderId="0" xfId="0" applyFont="1" applyAlignment="1">
      <alignment vertical="center" wrapText="1"/>
    </xf>
    <xf numFmtId="0" fontId="0" fillId="0" borderId="0" xfId="0" applyAlignment="1">
      <alignment horizontal="center"/>
    </xf>
    <xf numFmtId="0" fontId="2" fillId="0" borderId="0" xfId="0" applyFont="1" applyAlignment="1">
      <alignment horizontal="center"/>
    </xf>
  </cellXfs>
  <cellStyles count="4">
    <cellStyle name="Comma" xfId="2" builtinId="3"/>
    <cellStyle name="Hyperlink" xfId="3"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6.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7.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8.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emf"/></Relationships>
</file>

<file path=xl/drawings/_rels/drawing34.xml.rels><?xml version="1.0" encoding="UTF-8" standalone="yes"?>
<Relationships xmlns="http://schemas.openxmlformats.org/package/2006/relationships"><Relationship Id="rId1" Type="http://schemas.openxmlformats.org/officeDocument/2006/relationships/image" Target="../media/image34.emf"/></Relationships>
</file>

<file path=xl/drawings/_rels/drawing35.xml.rels><?xml version="1.0" encoding="UTF-8" standalone="yes"?>
<Relationships xmlns="http://schemas.openxmlformats.org/package/2006/relationships"><Relationship Id="rId1" Type="http://schemas.openxmlformats.org/officeDocument/2006/relationships/image" Target="../media/image35.emf"/></Relationships>
</file>

<file path=xl/drawings/_rels/drawing36.xml.rels><?xml version="1.0" encoding="UTF-8" standalone="yes"?>
<Relationships xmlns="http://schemas.openxmlformats.org/package/2006/relationships"><Relationship Id="rId1" Type="http://schemas.openxmlformats.org/officeDocument/2006/relationships/image" Target="../media/image36.emf"/></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203200</xdr:colOff>
      <xdr:row>8</xdr:row>
      <xdr:rowOff>25400</xdr:rowOff>
    </xdr:from>
    <xdr:to>
      <xdr:col>11</xdr:col>
      <xdr:colOff>393700</xdr:colOff>
      <xdr:row>17</xdr:row>
      <xdr:rowOff>128270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591050" y="1498600"/>
          <a:ext cx="2628900" cy="17602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12</xdr:row>
      <xdr:rowOff>104775</xdr:rowOff>
    </xdr:from>
    <xdr:to>
      <xdr:col>3</xdr:col>
      <xdr:colOff>476249</xdr:colOff>
      <xdr:row>24</xdr:row>
      <xdr:rowOff>85724</xdr:rowOff>
    </xdr:to>
    <xdr:pic>
      <xdr:nvPicPr>
        <xdr:cNvPr id="4" name="Picture 2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52675"/>
          <a:ext cx="3409949" cy="2266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13</xdr:row>
      <xdr:rowOff>114300</xdr:rowOff>
    </xdr:from>
    <xdr:to>
      <xdr:col>2</xdr:col>
      <xdr:colOff>375920</xdr:colOff>
      <xdr:row>23</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60220"/>
          <a:ext cx="261366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0</xdr:rowOff>
    </xdr:from>
    <xdr:to>
      <xdr:col>2</xdr:col>
      <xdr:colOff>619125</xdr:colOff>
      <xdr:row>17</xdr:row>
      <xdr:rowOff>38100</xdr:rowOff>
    </xdr:to>
    <xdr:pic>
      <xdr:nvPicPr>
        <xdr:cNvPr id="3" name="Picture 2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38350"/>
          <a:ext cx="26098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25400</xdr:colOff>
      <xdr:row>7</xdr:row>
      <xdr:rowOff>50800</xdr:rowOff>
    </xdr:from>
    <xdr:to>
      <xdr:col>9</xdr:col>
      <xdr:colOff>129252</xdr:colOff>
      <xdr:row>16</xdr:row>
      <xdr:rowOff>112671</xdr:rowOff>
    </xdr:to>
    <xdr:pic>
      <xdr:nvPicPr>
        <xdr:cNvPr id="2" name="Picture 1"/>
        <xdr:cNvPicPr>
          <a:picLocks noChangeAspect="1"/>
        </xdr:cNvPicPr>
      </xdr:nvPicPr>
      <xdr:blipFill>
        <a:blip xmlns:r="http://schemas.openxmlformats.org/officeDocument/2006/relationships" r:embed="rId1"/>
        <a:stretch>
          <a:fillRect/>
        </a:stretch>
      </xdr:blipFill>
      <xdr:spPr>
        <a:xfrm>
          <a:off x="3581400" y="1339850"/>
          <a:ext cx="2542252" cy="17192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101600</xdr:colOff>
      <xdr:row>7</xdr:row>
      <xdr:rowOff>50800</xdr:rowOff>
    </xdr:from>
    <xdr:to>
      <xdr:col>8</xdr:col>
      <xdr:colOff>205452</xdr:colOff>
      <xdr:row>16</xdr:row>
      <xdr:rowOff>112671</xdr:rowOff>
    </xdr:to>
    <xdr:pic>
      <xdr:nvPicPr>
        <xdr:cNvPr id="4" name="Picture 3"/>
        <xdr:cNvPicPr>
          <a:picLocks noChangeAspect="1"/>
        </xdr:cNvPicPr>
      </xdr:nvPicPr>
      <xdr:blipFill>
        <a:blip xmlns:r="http://schemas.openxmlformats.org/officeDocument/2006/relationships" r:embed="rId1"/>
        <a:stretch>
          <a:fillRect/>
        </a:stretch>
      </xdr:blipFill>
      <xdr:spPr>
        <a:xfrm>
          <a:off x="2990850" y="1339850"/>
          <a:ext cx="2542252" cy="17192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254000</xdr:colOff>
      <xdr:row>10</xdr:row>
      <xdr:rowOff>50800</xdr:rowOff>
    </xdr:from>
    <xdr:to>
      <xdr:col>9</xdr:col>
      <xdr:colOff>444500</xdr:colOff>
      <xdr:row>19</xdr:row>
      <xdr:rowOff>161290</xdr:rowOff>
    </xdr:to>
    <xdr:pic>
      <xdr:nvPicPr>
        <xdr:cNvPr id="2" name="Picture 1"/>
        <xdr:cNvPicPr>
          <a:picLocks noChangeAspect="1"/>
        </xdr:cNvPicPr>
      </xdr:nvPicPr>
      <xdr:blipFill>
        <a:blip xmlns:r="http://schemas.openxmlformats.org/officeDocument/2006/relationships" r:embed="rId1"/>
        <a:stretch>
          <a:fillRect/>
        </a:stretch>
      </xdr:blipFill>
      <xdr:spPr>
        <a:xfrm>
          <a:off x="5797550" y="1892300"/>
          <a:ext cx="2628900" cy="17678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38100</xdr:colOff>
      <xdr:row>7</xdr:row>
      <xdr:rowOff>76200</xdr:rowOff>
    </xdr:from>
    <xdr:to>
      <xdr:col>10</xdr:col>
      <xdr:colOff>135856</xdr:colOff>
      <xdr:row>16</xdr:row>
      <xdr:rowOff>156361</xdr:rowOff>
    </xdr:to>
    <xdr:pic>
      <xdr:nvPicPr>
        <xdr:cNvPr id="3" name="Picture 2"/>
        <xdr:cNvPicPr>
          <a:picLocks noChangeAspect="1"/>
        </xdr:cNvPicPr>
      </xdr:nvPicPr>
      <xdr:blipFill>
        <a:blip xmlns:r="http://schemas.openxmlformats.org/officeDocument/2006/relationships" r:embed="rId1"/>
        <a:stretch>
          <a:fillRect/>
        </a:stretch>
      </xdr:blipFill>
      <xdr:spPr>
        <a:xfrm>
          <a:off x="5137150" y="1549400"/>
          <a:ext cx="2536156" cy="173751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114300</xdr:colOff>
      <xdr:row>10</xdr:row>
      <xdr:rowOff>63500</xdr:rowOff>
    </xdr:from>
    <xdr:to>
      <xdr:col>12</xdr:col>
      <xdr:colOff>485775</xdr:colOff>
      <xdr:row>19</xdr:row>
      <xdr:rowOff>171450</xdr:rowOff>
    </xdr:to>
    <xdr:pic>
      <xdr:nvPicPr>
        <xdr:cNvPr id="3"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1371600"/>
          <a:ext cx="2809875"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81280</xdr:colOff>
      <xdr:row>8</xdr:row>
      <xdr:rowOff>1270</xdr:rowOff>
    </xdr:from>
    <xdr:to>
      <xdr:col>10</xdr:col>
      <xdr:colOff>83820</xdr:colOff>
      <xdr:row>17</xdr:row>
      <xdr:rowOff>116840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1080" y="922020"/>
          <a:ext cx="2440940" cy="177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698500</xdr:colOff>
      <xdr:row>6</xdr:row>
      <xdr:rowOff>76199</xdr:rowOff>
    </xdr:from>
    <xdr:to>
      <xdr:col>5</xdr:col>
      <xdr:colOff>361950</xdr:colOff>
      <xdr:row>16</xdr:row>
      <xdr:rowOff>82550</xdr:rowOff>
    </xdr:to>
    <xdr:pic>
      <xdr:nvPicPr>
        <xdr:cNvPr id="2" name="Picture 2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7700" y="1206499"/>
          <a:ext cx="3321050" cy="186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215900</xdr:colOff>
      <xdr:row>8</xdr:row>
      <xdr:rowOff>76200</xdr:rowOff>
    </xdr:from>
    <xdr:to>
      <xdr:col>10</xdr:col>
      <xdr:colOff>398780</xdr:colOff>
      <xdr:row>17</xdr:row>
      <xdr:rowOff>179070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705350" y="1549400"/>
          <a:ext cx="2621280" cy="17602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1003300</xdr:colOff>
      <xdr:row>8</xdr:row>
      <xdr:rowOff>50800</xdr:rowOff>
    </xdr:from>
    <xdr:to>
      <xdr:col>2</xdr:col>
      <xdr:colOff>495300</xdr:colOff>
      <xdr:row>21</xdr:row>
      <xdr:rowOff>25400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00" y="1447800"/>
          <a:ext cx="3175000" cy="23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0</xdr:colOff>
      <xdr:row>8</xdr:row>
      <xdr:rowOff>38100</xdr:rowOff>
    </xdr:from>
    <xdr:to>
      <xdr:col>10</xdr:col>
      <xdr:colOff>190500</xdr:colOff>
      <xdr:row>17</xdr:row>
      <xdr:rowOff>146050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1750" y="15113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234950</xdr:colOff>
      <xdr:row>9</xdr:row>
      <xdr:rowOff>12700</xdr:rowOff>
    </xdr:from>
    <xdr:to>
      <xdr:col>10</xdr:col>
      <xdr:colOff>425450</xdr:colOff>
      <xdr:row>18</xdr:row>
      <xdr:rowOff>88900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1400" y="1670050"/>
          <a:ext cx="262890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693420</xdr:colOff>
      <xdr:row>11</xdr:row>
      <xdr:rowOff>99060</xdr:rowOff>
    </xdr:from>
    <xdr:to>
      <xdr:col>4</xdr:col>
      <xdr:colOff>396240</xdr:colOff>
      <xdr:row>21</xdr:row>
      <xdr:rowOff>99060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 y="1562100"/>
          <a:ext cx="263652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303530</xdr:colOff>
      <xdr:row>8</xdr:row>
      <xdr:rowOff>97790</xdr:rowOff>
    </xdr:from>
    <xdr:to>
      <xdr:col>10</xdr:col>
      <xdr:colOff>551180</xdr:colOff>
      <xdr:row>18</xdr:row>
      <xdr:rowOff>82550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1680" y="1570990"/>
          <a:ext cx="2686050" cy="182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363220</xdr:colOff>
      <xdr:row>8</xdr:row>
      <xdr:rowOff>30480</xdr:rowOff>
    </xdr:from>
    <xdr:to>
      <xdr:col>8</xdr:col>
      <xdr:colOff>570230</xdr:colOff>
      <xdr:row>18</xdr:row>
      <xdr:rowOff>60960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2470" y="767080"/>
          <a:ext cx="2645410" cy="187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82550</xdr:colOff>
      <xdr:row>8</xdr:row>
      <xdr:rowOff>66040</xdr:rowOff>
    </xdr:from>
    <xdr:to>
      <xdr:col>10</xdr:col>
      <xdr:colOff>292100</xdr:colOff>
      <xdr:row>18</xdr:row>
      <xdr:rowOff>96520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2650" y="1539240"/>
          <a:ext cx="2647950" cy="187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214630</xdr:colOff>
      <xdr:row>8</xdr:row>
      <xdr:rowOff>91440</xdr:rowOff>
    </xdr:from>
    <xdr:to>
      <xdr:col>17</xdr:col>
      <xdr:colOff>461010</xdr:colOff>
      <xdr:row>17</xdr:row>
      <xdr:rowOff>144780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5930" y="1564640"/>
          <a:ext cx="2684780" cy="1710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185420</xdr:colOff>
      <xdr:row>8</xdr:row>
      <xdr:rowOff>53340</xdr:rowOff>
    </xdr:from>
    <xdr:to>
      <xdr:col>13</xdr:col>
      <xdr:colOff>261620</xdr:colOff>
      <xdr:row>17</xdr:row>
      <xdr:rowOff>146050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1820" y="1526540"/>
          <a:ext cx="2514600" cy="175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373380</xdr:colOff>
      <xdr:row>8</xdr:row>
      <xdr:rowOff>76201</xdr:rowOff>
    </xdr:from>
    <xdr:to>
      <xdr:col>11</xdr:col>
      <xdr:colOff>142115</xdr:colOff>
      <xdr:row>20</xdr:row>
      <xdr:rowOff>167641</xdr:rowOff>
    </xdr:to>
    <xdr:pic>
      <xdr:nvPicPr>
        <xdr:cNvPr id="2" name="Picture 1"/>
        <xdr:cNvPicPr>
          <a:picLocks noChangeAspect="1"/>
        </xdr:cNvPicPr>
      </xdr:nvPicPr>
      <xdr:blipFill>
        <a:blip xmlns:r="http://schemas.openxmlformats.org/officeDocument/2006/relationships" r:embed="rId1"/>
        <a:stretch>
          <a:fillRect/>
        </a:stretch>
      </xdr:blipFill>
      <xdr:spPr>
        <a:xfrm>
          <a:off x="5981700" y="1539241"/>
          <a:ext cx="3426335" cy="228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7</xdr:row>
      <xdr:rowOff>95250</xdr:rowOff>
    </xdr:from>
    <xdr:to>
      <xdr:col>10</xdr:col>
      <xdr:colOff>381000</xdr:colOff>
      <xdr:row>17</xdr:row>
      <xdr:rowOff>21590</xdr:rowOff>
    </xdr:to>
    <xdr:pic>
      <xdr:nvPicPr>
        <xdr:cNvPr id="2" name="Picture 1"/>
        <xdr:cNvPicPr>
          <a:picLocks noChangeAspect="1"/>
        </xdr:cNvPicPr>
      </xdr:nvPicPr>
      <xdr:blipFill>
        <a:blip xmlns:r="http://schemas.openxmlformats.org/officeDocument/2006/relationships" r:embed="rId1"/>
        <a:stretch>
          <a:fillRect/>
        </a:stretch>
      </xdr:blipFill>
      <xdr:spPr>
        <a:xfrm>
          <a:off x="4552950" y="1384300"/>
          <a:ext cx="2628900" cy="176784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541020</xdr:colOff>
      <xdr:row>7</xdr:row>
      <xdr:rowOff>13537</xdr:rowOff>
    </xdr:from>
    <xdr:to>
      <xdr:col>11</xdr:col>
      <xdr:colOff>106680</xdr:colOff>
      <xdr:row>21</xdr:row>
      <xdr:rowOff>18556</xdr:rowOff>
    </xdr:to>
    <xdr:pic>
      <xdr:nvPicPr>
        <xdr:cNvPr id="3" name="Picture 2"/>
        <xdr:cNvPicPr>
          <a:picLocks noChangeAspect="1"/>
        </xdr:cNvPicPr>
      </xdr:nvPicPr>
      <xdr:blipFill>
        <a:blip xmlns:r="http://schemas.openxmlformats.org/officeDocument/2006/relationships" r:embed="rId1"/>
        <a:stretch>
          <a:fillRect/>
        </a:stretch>
      </xdr:blipFill>
      <xdr:spPr>
        <a:xfrm>
          <a:off x="2979420" y="1293697"/>
          <a:ext cx="3832860" cy="256533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157480</xdr:colOff>
      <xdr:row>11</xdr:row>
      <xdr:rowOff>115571</xdr:rowOff>
    </xdr:from>
    <xdr:to>
      <xdr:col>8</xdr:col>
      <xdr:colOff>927020</xdr:colOff>
      <xdr:row>24</xdr:row>
      <xdr:rowOff>153671</xdr:rowOff>
    </xdr:to>
    <xdr:pic>
      <xdr:nvPicPr>
        <xdr:cNvPr id="2" name="Picture 1"/>
        <xdr:cNvPicPr>
          <a:picLocks noChangeAspect="1"/>
        </xdr:cNvPicPr>
      </xdr:nvPicPr>
      <xdr:blipFill>
        <a:blip xmlns:r="http://schemas.openxmlformats.org/officeDocument/2006/relationships" r:embed="rId1"/>
        <a:stretch>
          <a:fillRect/>
        </a:stretch>
      </xdr:blipFill>
      <xdr:spPr>
        <a:xfrm>
          <a:off x="6399530" y="2141221"/>
          <a:ext cx="4217590" cy="24320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60960</xdr:colOff>
      <xdr:row>11</xdr:row>
      <xdr:rowOff>80010</xdr:rowOff>
    </xdr:from>
    <xdr:to>
      <xdr:col>12</xdr:col>
      <xdr:colOff>248211</xdr:colOff>
      <xdr:row>24</xdr:row>
      <xdr:rowOff>50800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071110" y="2105660"/>
          <a:ext cx="3844851" cy="236474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546100</xdr:colOff>
      <xdr:row>15</xdr:row>
      <xdr:rowOff>44450</xdr:rowOff>
    </xdr:from>
    <xdr:to>
      <xdr:col>6</xdr:col>
      <xdr:colOff>76200</xdr:colOff>
      <xdr:row>25</xdr:row>
      <xdr:rowOff>50800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700" y="2806700"/>
          <a:ext cx="27559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400050</xdr:colOff>
      <xdr:row>9</xdr:row>
      <xdr:rowOff>44450</xdr:rowOff>
    </xdr:from>
    <xdr:to>
      <xdr:col>12</xdr:col>
      <xdr:colOff>590550</xdr:colOff>
      <xdr:row>18</xdr:row>
      <xdr:rowOff>146050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701800"/>
          <a:ext cx="2628900" cy="175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63500</xdr:colOff>
      <xdr:row>8</xdr:row>
      <xdr:rowOff>6350</xdr:rowOff>
    </xdr:from>
    <xdr:to>
      <xdr:col>14</xdr:col>
      <xdr:colOff>254000</xdr:colOff>
      <xdr:row>17</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9500" y="14795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127000</xdr:colOff>
      <xdr:row>14</xdr:row>
      <xdr:rowOff>6350</xdr:rowOff>
    </xdr:from>
    <xdr:to>
      <xdr:col>5</xdr:col>
      <xdr:colOff>317500</xdr:colOff>
      <xdr:row>23</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8700" y="2584450"/>
          <a:ext cx="2628900" cy="167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254000</xdr:colOff>
      <xdr:row>8</xdr:row>
      <xdr:rowOff>57150</xdr:rowOff>
    </xdr:from>
    <xdr:to>
      <xdr:col>8</xdr:col>
      <xdr:colOff>436880</xdr:colOff>
      <xdr:row>17</xdr:row>
      <xdr:rowOff>167640</xdr:rowOff>
    </xdr:to>
    <xdr:pic>
      <xdr:nvPicPr>
        <xdr:cNvPr id="2" name="Picture 1"/>
        <xdr:cNvPicPr>
          <a:picLocks noChangeAspect="1"/>
        </xdr:cNvPicPr>
      </xdr:nvPicPr>
      <xdr:blipFill>
        <a:blip xmlns:r="http://schemas.openxmlformats.org/officeDocument/2006/relationships" r:embed="rId1"/>
        <a:stretch>
          <a:fillRect/>
        </a:stretch>
      </xdr:blipFill>
      <xdr:spPr>
        <a:xfrm>
          <a:off x="3759200" y="1530350"/>
          <a:ext cx="2621280" cy="1767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317500</xdr:colOff>
      <xdr:row>8</xdr:row>
      <xdr:rowOff>139700</xdr:rowOff>
    </xdr:from>
    <xdr:to>
      <xdr:col>10</xdr:col>
      <xdr:colOff>508000</xdr:colOff>
      <xdr:row>18</xdr:row>
      <xdr:rowOff>58420</xdr:rowOff>
    </xdr:to>
    <xdr:pic>
      <xdr:nvPicPr>
        <xdr:cNvPr id="2" name="Picture 1"/>
        <xdr:cNvPicPr>
          <a:picLocks noChangeAspect="1"/>
        </xdr:cNvPicPr>
      </xdr:nvPicPr>
      <xdr:blipFill>
        <a:blip xmlns:r="http://schemas.openxmlformats.org/officeDocument/2006/relationships" r:embed="rId1"/>
        <a:stretch>
          <a:fillRect/>
        </a:stretch>
      </xdr:blipFill>
      <xdr:spPr>
        <a:xfrm>
          <a:off x="4508500" y="1612900"/>
          <a:ext cx="2628900" cy="17602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184150</xdr:colOff>
      <xdr:row>8</xdr:row>
      <xdr:rowOff>101600</xdr:rowOff>
    </xdr:from>
    <xdr:to>
      <xdr:col>11</xdr:col>
      <xdr:colOff>374650</xdr:colOff>
      <xdr:row>18</xdr:row>
      <xdr:rowOff>27940</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00" y="1574800"/>
          <a:ext cx="2628900" cy="1767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203200</xdr:colOff>
      <xdr:row>7</xdr:row>
      <xdr:rowOff>69850</xdr:rowOff>
    </xdr:from>
    <xdr:to>
      <xdr:col>9</xdr:col>
      <xdr:colOff>401320</xdr:colOff>
      <xdr:row>16</xdr:row>
      <xdr:rowOff>180340</xdr:rowOff>
    </xdr:to>
    <xdr:pic>
      <xdr:nvPicPr>
        <xdr:cNvPr id="2" name="Picture 1"/>
        <xdr:cNvPicPr>
          <a:picLocks noChangeAspect="1"/>
        </xdr:cNvPicPr>
      </xdr:nvPicPr>
      <xdr:blipFill>
        <a:blip xmlns:r="http://schemas.openxmlformats.org/officeDocument/2006/relationships" r:embed="rId1"/>
        <a:stretch>
          <a:fillRect/>
        </a:stretch>
      </xdr:blipFill>
      <xdr:spPr>
        <a:xfrm>
          <a:off x="3746500" y="1358900"/>
          <a:ext cx="2636520" cy="1767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146050</xdr:colOff>
      <xdr:row>9</xdr:row>
      <xdr:rowOff>12700</xdr:rowOff>
    </xdr:from>
    <xdr:to>
      <xdr:col>9</xdr:col>
      <xdr:colOff>336550</xdr:colOff>
      <xdr:row>18</xdr:row>
      <xdr:rowOff>115570</xdr:rowOff>
    </xdr:to>
    <xdr:pic>
      <xdr:nvPicPr>
        <xdr:cNvPr id="2" name="Picture 1"/>
        <xdr:cNvPicPr>
          <a:picLocks noChangeAspect="1"/>
        </xdr:cNvPicPr>
      </xdr:nvPicPr>
      <xdr:blipFill>
        <a:blip xmlns:r="http://schemas.openxmlformats.org/officeDocument/2006/relationships" r:embed="rId1"/>
        <a:stretch>
          <a:fillRect/>
        </a:stretch>
      </xdr:blipFill>
      <xdr:spPr>
        <a:xfrm>
          <a:off x="3695700" y="1670050"/>
          <a:ext cx="2628900" cy="17602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190500</xdr:colOff>
      <xdr:row>9</xdr:row>
      <xdr:rowOff>57150</xdr:rowOff>
    </xdr:from>
    <xdr:to>
      <xdr:col>12</xdr:col>
      <xdr:colOff>379704</xdr:colOff>
      <xdr:row>18</xdr:row>
      <xdr:rowOff>161697</xdr:rowOff>
    </xdr:to>
    <xdr:pic>
      <xdr:nvPicPr>
        <xdr:cNvPr id="2" name="Picture 1"/>
        <xdr:cNvPicPr>
          <a:picLocks noChangeAspect="1"/>
        </xdr:cNvPicPr>
      </xdr:nvPicPr>
      <xdr:blipFill>
        <a:blip xmlns:r="http://schemas.openxmlformats.org/officeDocument/2006/relationships" r:embed="rId1"/>
        <a:stretch>
          <a:fillRect/>
        </a:stretch>
      </xdr:blipFill>
      <xdr:spPr>
        <a:xfrm>
          <a:off x="5067300" y="1346200"/>
          <a:ext cx="2627604" cy="17618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centralbank.ie/docs/default-source/publications/financial-stability-notes/no-8-sme-finances-the-pandemic-and-the-design-of-enterprise-support-policies-(lambert-mccann-mcquinn-myers-and-yao).pdf?sfvrsn=6" TargetMode="External"/><Relationship Id="rId1" Type="http://schemas.openxmlformats.org/officeDocument/2006/relationships/hyperlink" Target="http://www.centralbank.ie/docs/default-source/publications/financial-stability-notes/no-8-sme-finances-the-pandemic-and-the-design-of-enterprise-support-policies-(lambert-mccann-mcquinn-myers-and-yao).pdf?sfvrsn=6" TargetMode="External"/><Relationship Id="rId4"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showGridLines="0" tabSelected="1" workbookViewId="0"/>
  </sheetViews>
  <sheetFormatPr defaultRowHeight="15" x14ac:dyDescent="0.25"/>
  <sheetData>
    <row r="5" spans="3:13" x14ac:dyDescent="0.25">
      <c r="C5" s="1"/>
      <c r="D5" s="2"/>
      <c r="E5" s="2"/>
      <c r="F5" s="2"/>
      <c r="G5" s="2"/>
      <c r="H5" s="2"/>
      <c r="I5" s="2"/>
      <c r="J5" s="2"/>
      <c r="K5" s="2"/>
      <c r="L5" s="2"/>
      <c r="M5" s="3"/>
    </row>
    <row r="6" spans="3:13" x14ac:dyDescent="0.25">
      <c r="C6" s="4"/>
      <c r="D6" s="5"/>
      <c r="E6" s="5"/>
      <c r="F6" s="5"/>
      <c r="G6" s="5"/>
      <c r="H6" s="5"/>
      <c r="I6" s="5"/>
      <c r="J6" s="5"/>
      <c r="K6" s="5"/>
      <c r="L6" s="5"/>
      <c r="M6" s="6"/>
    </row>
    <row r="7" spans="3:13" x14ac:dyDescent="0.25">
      <c r="C7" s="4"/>
      <c r="D7" s="5"/>
      <c r="E7" s="5"/>
      <c r="F7" s="5"/>
      <c r="G7" s="5"/>
      <c r="H7" s="5"/>
      <c r="I7" s="5"/>
      <c r="J7" s="5"/>
      <c r="K7" s="5"/>
      <c r="L7" s="5"/>
      <c r="M7" s="6"/>
    </row>
    <row r="8" spans="3:13" ht="14.1" customHeight="1" x14ac:dyDescent="0.25">
      <c r="C8" s="4"/>
      <c r="D8" s="64" t="s">
        <v>0</v>
      </c>
      <c r="E8" s="64"/>
      <c r="F8" s="64"/>
      <c r="G8" s="64"/>
      <c r="H8" s="64"/>
      <c r="I8" s="64"/>
      <c r="J8" s="64"/>
      <c r="K8" s="64"/>
      <c r="L8" s="64"/>
      <c r="M8" s="6"/>
    </row>
    <row r="9" spans="3:13" x14ac:dyDescent="0.25">
      <c r="C9" s="4"/>
      <c r="D9" s="64"/>
      <c r="E9" s="64"/>
      <c r="F9" s="64"/>
      <c r="G9" s="64"/>
      <c r="H9" s="64"/>
      <c r="I9" s="64"/>
      <c r="J9" s="64"/>
      <c r="K9" s="64"/>
      <c r="L9" s="64"/>
      <c r="M9" s="6"/>
    </row>
    <row r="10" spans="3:13" x14ac:dyDescent="0.25">
      <c r="C10" s="4"/>
      <c r="D10" s="64"/>
      <c r="E10" s="64"/>
      <c r="F10" s="64"/>
      <c r="G10" s="64"/>
      <c r="H10" s="64"/>
      <c r="I10" s="64"/>
      <c r="J10" s="64"/>
      <c r="K10" s="64"/>
      <c r="L10" s="64"/>
      <c r="M10" s="6"/>
    </row>
    <row r="11" spans="3:13" x14ac:dyDescent="0.25">
      <c r="C11" s="4"/>
      <c r="D11" s="64"/>
      <c r="E11" s="64"/>
      <c r="F11" s="64"/>
      <c r="G11" s="64"/>
      <c r="H11" s="64"/>
      <c r="I11" s="64"/>
      <c r="J11" s="64"/>
      <c r="K11" s="64"/>
      <c r="L11" s="64"/>
      <c r="M11" s="6"/>
    </row>
    <row r="12" spans="3:13" x14ac:dyDescent="0.25">
      <c r="C12" s="4"/>
      <c r="D12" s="64"/>
      <c r="E12" s="64"/>
      <c r="F12" s="64"/>
      <c r="G12" s="64"/>
      <c r="H12" s="64"/>
      <c r="I12" s="64"/>
      <c r="J12" s="64"/>
      <c r="K12" s="64"/>
      <c r="L12" s="64"/>
      <c r="M12" s="6"/>
    </row>
    <row r="13" spans="3:13" x14ac:dyDescent="0.25">
      <c r="C13" s="4"/>
      <c r="D13" s="64"/>
      <c r="E13" s="64"/>
      <c r="F13" s="64"/>
      <c r="G13" s="64"/>
      <c r="H13" s="64"/>
      <c r="I13" s="64"/>
      <c r="J13" s="64"/>
      <c r="K13" s="64"/>
      <c r="L13" s="64"/>
      <c r="M13" s="6"/>
    </row>
    <row r="14" spans="3:13" x14ac:dyDescent="0.25">
      <c r="C14" s="4"/>
      <c r="D14" s="64"/>
      <c r="E14" s="64"/>
      <c r="F14" s="64"/>
      <c r="G14" s="64"/>
      <c r="H14" s="64"/>
      <c r="I14" s="64"/>
      <c r="J14" s="64"/>
      <c r="K14" s="64"/>
      <c r="L14" s="64"/>
      <c r="M14" s="6"/>
    </row>
    <row r="15" spans="3:13" x14ac:dyDescent="0.25">
      <c r="C15" s="7"/>
      <c r="D15" s="65"/>
      <c r="E15" s="65"/>
      <c r="F15" s="65"/>
      <c r="G15" s="65"/>
      <c r="H15" s="65"/>
      <c r="I15" s="65"/>
      <c r="J15" s="65"/>
      <c r="K15" s="65"/>
      <c r="L15" s="65"/>
      <c r="M15" s="8"/>
    </row>
  </sheetData>
  <mergeCells count="1">
    <mergeCell ref="D8:L15"/>
  </mergeCells>
  <pageMargins left="0.7" right="0.7" top="0.75" bottom="0.75" header="0.3" footer="0.3"/>
  <pageSetup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5"/>
  <sheetViews>
    <sheetView workbookViewId="0"/>
  </sheetViews>
  <sheetFormatPr defaultRowHeight="15" x14ac:dyDescent="0.25"/>
  <cols>
    <col min="3" max="3" width="15.85546875" customWidth="1"/>
  </cols>
  <sheetData>
    <row r="1" spans="1:10" x14ac:dyDescent="0.25">
      <c r="A1" s="9" t="s">
        <v>117</v>
      </c>
    </row>
    <row r="3" spans="1:10" x14ac:dyDescent="0.25">
      <c r="A3" t="s">
        <v>347</v>
      </c>
    </row>
    <row r="4" spans="1:10" x14ac:dyDescent="0.25">
      <c r="A4" t="s">
        <v>69</v>
      </c>
    </row>
    <row r="5" spans="1:10" x14ac:dyDescent="0.25">
      <c r="A5" t="s">
        <v>118</v>
      </c>
    </row>
    <row r="7" spans="1:10" x14ac:dyDescent="0.25">
      <c r="F7" s="34" t="s">
        <v>68</v>
      </c>
      <c r="J7" s="34" t="s">
        <v>68</v>
      </c>
    </row>
    <row r="9" spans="1:10" x14ac:dyDescent="0.25">
      <c r="C9" s="30" t="s">
        <v>99</v>
      </c>
    </row>
    <row r="10" spans="1:10" x14ac:dyDescent="0.25">
      <c r="B10" s="26">
        <v>2015</v>
      </c>
      <c r="C10" s="27">
        <v>4.7435830835974402</v>
      </c>
    </row>
    <row r="11" spans="1:10" x14ac:dyDescent="0.25">
      <c r="B11" s="26">
        <v>2016</v>
      </c>
      <c r="C11" s="27">
        <v>4.6194995379112314</v>
      </c>
    </row>
    <row r="12" spans="1:10" x14ac:dyDescent="0.25">
      <c r="B12" s="26">
        <v>2017</v>
      </c>
      <c r="C12" s="27">
        <v>4.1317223819212909</v>
      </c>
    </row>
    <row r="13" spans="1:10" x14ac:dyDescent="0.25">
      <c r="B13" s="26">
        <v>2018</v>
      </c>
      <c r="C13" s="27">
        <v>4.2219942193927347</v>
      </c>
    </row>
    <row r="14" spans="1:10" x14ac:dyDescent="0.25">
      <c r="B14" s="26">
        <v>2019</v>
      </c>
      <c r="C14" s="27">
        <v>2.1879289754895748</v>
      </c>
    </row>
    <row r="15" spans="1:10" x14ac:dyDescent="0.25">
      <c r="B15" s="26">
        <v>2020</v>
      </c>
      <c r="C15" s="27">
        <v>-5.7227679688875837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5"/>
  <sheetViews>
    <sheetView workbookViewId="0"/>
  </sheetViews>
  <sheetFormatPr defaultRowHeight="15" x14ac:dyDescent="0.25"/>
  <cols>
    <col min="3" max="3" width="15.85546875" customWidth="1"/>
  </cols>
  <sheetData>
    <row r="1" spans="1:10" x14ac:dyDescent="0.25">
      <c r="A1" s="9" t="s">
        <v>288</v>
      </c>
    </row>
    <row r="3" spans="1:10" x14ac:dyDescent="0.25">
      <c r="A3" t="s">
        <v>348</v>
      </c>
    </row>
    <row r="4" spans="1:10" x14ac:dyDescent="0.25">
      <c r="A4" t="s">
        <v>69</v>
      </c>
    </row>
    <row r="5" spans="1:10" x14ac:dyDescent="0.25">
      <c r="A5" t="s">
        <v>123</v>
      </c>
    </row>
    <row r="9" spans="1:10" x14ac:dyDescent="0.25">
      <c r="F9" s="34" t="s">
        <v>68</v>
      </c>
      <c r="J9" s="34" t="s">
        <v>68</v>
      </c>
    </row>
    <row r="11" spans="1:10" x14ac:dyDescent="0.25">
      <c r="C11" t="s">
        <v>119</v>
      </c>
      <c r="D11" s="27">
        <v>-1.1387297149141402</v>
      </c>
    </row>
    <row r="12" spans="1:10" x14ac:dyDescent="0.25">
      <c r="C12" t="s">
        <v>121</v>
      </c>
      <c r="D12" s="27">
        <v>-8.0050249316094462</v>
      </c>
    </row>
    <row r="13" spans="1:10" x14ac:dyDescent="0.25">
      <c r="C13" t="s">
        <v>120</v>
      </c>
      <c r="D13" s="27">
        <v>0.7341306861102479</v>
      </c>
    </row>
    <row r="14" spans="1:10" x14ac:dyDescent="0.25">
      <c r="C14" t="s">
        <v>54</v>
      </c>
      <c r="D14" s="27">
        <v>0.46608220516140492</v>
      </c>
    </row>
    <row r="15" spans="1:10" x14ac:dyDescent="0.25">
      <c r="C15" t="s">
        <v>122</v>
      </c>
      <c r="D15" s="27">
        <v>-7.9435417552519327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
  <sheetViews>
    <sheetView workbookViewId="0">
      <selection activeCell="B2" sqref="B2"/>
    </sheetView>
  </sheetViews>
  <sheetFormatPr defaultRowHeight="15" x14ac:dyDescent="0.25"/>
  <sheetData>
    <row r="2" spans="2:2" x14ac:dyDescent="0.25">
      <c r="B2" s="9" t="s">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
  <sheetViews>
    <sheetView workbookViewId="0">
      <selection activeCell="I10" sqref="I10"/>
    </sheetView>
  </sheetViews>
  <sheetFormatPr defaultRowHeight="15" x14ac:dyDescent="0.25"/>
  <sheetData>
    <row r="2" spans="2:2" x14ac:dyDescent="0.25">
      <c r="B2" s="9" t="s">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3"/>
  <sheetViews>
    <sheetView workbookViewId="0">
      <selection activeCell="A4" sqref="A4"/>
    </sheetView>
  </sheetViews>
  <sheetFormatPr defaultRowHeight="15" x14ac:dyDescent="0.25"/>
  <cols>
    <col min="1" max="1" width="15.140625" customWidth="1"/>
    <col min="3" max="3" width="13.5703125" customWidth="1"/>
    <col min="4" max="4" width="19.85546875" customWidth="1"/>
    <col min="5" max="5" width="15.140625" customWidth="1"/>
    <col min="6" max="6" width="14.5703125" customWidth="1"/>
  </cols>
  <sheetData>
    <row r="1" spans="1:13" x14ac:dyDescent="0.25">
      <c r="A1" s="9" t="s">
        <v>78</v>
      </c>
    </row>
    <row r="3" spans="1:13" x14ac:dyDescent="0.25">
      <c r="A3" t="s">
        <v>349</v>
      </c>
    </row>
    <row r="4" spans="1:13" x14ac:dyDescent="0.25">
      <c r="A4" t="s">
        <v>79</v>
      </c>
    </row>
    <row r="5" spans="1:13" x14ac:dyDescent="0.25">
      <c r="A5" t="s">
        <v>91</v>
      </c>
    </row>
    <row r="6" spans="1:13" x14ac:dyDescent="0.25">
      <c r="A6" t="s">
        <v>92</v>
      </c>
    </row>
    <row r="7" spans="1:13" x14ac:dyDescent="0.25">
      <c r="A7" t="s">
        <v>90</v>
      </c>
    </row>
    <row r="9" spans="1:13" x14ac:dyDescent="0.25">
      <c r="B9" s="11" t="s">
        <v>80</v>
      </c>
      <c r="C9" s="11" t="s">
        <v>81</v>
      </c>
      <c r="D9" s="11" t="s">
        <v>82</v>
      </c>
      <c r="E9" s="11" t="s">
        <v>83</v>
      </c>
      <c r="F9" s="11" t="s">
        <v>84</v>
      </c>
      <c r="G9" s="11" t="s">
        <v>85</v>
      </c>
      <c r="I9" t="s">
        <v>68</v>
      </c>
      <c r="M9" t="s">
        <v>68</v>
      </c>
    </row>
    <row r="10" spans="1:13" x14ac:dyDescent="0.25">
      <c r="A10" t="s">
        <v>86</v>
      </c>
      <c r="B10">
        <v>30.7</v>
      </c>
      <c r="C10">
        <v>71.400000000000006</v>
      </c>
      <c r="D10">
        <v>32.200000000000003</v>
      </c>
      <c r="E10">
        <v>91.4</v>
      </c>
      <c r="F10">
        <v>28.4</v>
      </c>
      <c r="G10">
        <v>38</v>
      </c>
    </row>
    <row r="11" spans="1:13" x14ac:dyDescent="0.25">
      <c r="A11" t="s">
        <v>87</v>
      </c>
      <c r="B11">
        <v>20.5</v>
      </c>
      <c r="C11">
        <v>39.200000000000003</v>
      </c>
      <c r="D11">
        <v>15.2</v>
      </c>
      <c r="E11">
        <v>88.6</v>
      </c>
      <c r="F11">
        <v>25.4</v>
      </c>
      <c r="G11">
        <v>24.8</v>
      </c>
    </row>
    <row r="12" spans="1:13" x14ac:dyDescent="0.25">
      <c r="A12" t="s">
        <v>88</v>
      </c>
      <c r="B12">
        <v>8.3000000000000007</v>
      </c>
      <c r="C12">
        <v>28.8</v>
      </c>
      <c r="D12">
        <v>14.3</v>
      </c>
      <c r="E12">
        <v>65.7</v>
      </c>
      <c r="F12">
        <v>20.6</v>
      </c>
      <c r="G12">
        <v>18.600000000000001</v>
      </c>
    </row>
    <row r="13" spans="1:13" x14ac:dyDescent="0.25">
      <c r="A13" t="s">
        <v>89</v>
      </c>
      <c r="B13">
        <v>11.3</v>
      </c>
      <c r="C13">
        <v>27.3</v>
      </c>
      <c r="D13">
        <v>8.8000000000000007</v>
      </c>
      <c r="E13">
        <v>73.5</v>
      </c>
      <c r="F13">
        <v>22</v>
      </c>
      <c r="G13">
        <v>17.899999999999999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7"/>
  <sheetViews>
    <sheetView workbookViewId="0">
      <selection activeCell="K16" sqref="K16"/>
    </sheetView>
  </sheetViews>
  <sheetFormatPr defaultRowHeight="15" x14ac:dyDescent="0.25"/>
  <cols>
    <col min="1" max="1" width="26" customWidth="1"/>
    <col min="2" max="2" width="8.85546875" customWidth="1"/>
    <col min="9" max="9" width="39.85546875" customWidth="1"/>
  </cols>
  <sheetData>
    <row r="1" spans="1:11" x14ac:dyDescent="0.25">
      <c r="A1" s="9" t="s">
        <v>337</v>
      </c>
      <c r="K1" s="37"/>
    </row>
    <row r="2" spans="1:11" x14ac:dyDescent="0.25">
      <c r="A2" s="9"/>
      <c r="K2" s="44"/>
    </row>
    <row r="3" spans="1:11" x14ac:dyDescent="0.25">
      <c r="A3" t="s">
        <v>350</v>
      </c>
      <c r="K3" s="37"/>
    </row>
    <row r="4" spans="1:11" x14ac:dyDescent="0.25">
      <c r="A4" t="s">
        <v>171</v>
      </c>
      <c r="K4" s="37"/>
    </row>
    <row r="5" spans="1:11" x14ac:dyDescent="0.25">
      <c r="A5" t="s">
        <v>172</v>
      </c>
      <c r="I5" s="66"/>
      <c r="J5" s="66"/>
      <c r="K5" s="66"/>
    </row>
    <row r="6" spans="1:11" x14ac:dyDescent="0.25">
      <c r="I6" s="43"/>
      <c r="J6" s="43"/>
      <c r="K6" s="43"/>
    </row>
    <row r="7" spans="1:11" x14ac:dyDescent="0.25">
      <c r="I7" s="43"/>
      <c r="J7" s="43"/>
      <c r="K7" s="43"/>
    </row>
    <row r="8" spans="1:11" ht="18" customHeight="1" x14ac:dyDescent="0.25">
      <c r="B8" t="s">
        <v>19</v>
      </c>
      <c r="C8" t="s">
        <v>20</v>
      </c>
      <c r="K8" s="67"/>
    </row>
    <row r="9" spans="1:11" x14ac:dyDescent="0.25">
      <c r="A9" t="s">
        <v>21</v>
      </c>
      <c r="B9" s="10">
        <v>8.6737548964745415</v>
      </c>
      <c r="C9" s="10">
        <v>16.4521544487969</v>
      </c>
      <c r="K9" s="67"/>
    </row>
    <row r="10" spans="1:11" x14ac:dyDescent="0.25">
      <c r="A10" t="s">
        <v>22</v>
      </c>
      <c r="B10" s="10">
        <v>3.9171796306659199</v>
      </c>
      <c r="C10" s="10">
        <v>5.6519306099608295</v>
      </c>
    </row>
    <row r="11" spans="1:11" x14ac:dyDescent="0.25">
      <c r="A11" t="s">
        <v>23</v>
      </c>
      <c r="B11" s="10">
        <v>5.4280917739227803</v>
      </c>
      <c r="C11" s="10">
        <v>5.0794068270845001</v>
      </c>
    </row>
    <row r="12" spans="1:11" x14ac:dyDescent="0.25">
      <c r="A12" s="38" t="s">
        <v>68</v>
      </c>
      <c r="D12" s="39" t="s">
        <v>68</v>
      </c>
    </row>
    <row r="27" ht="15" customHeight="1" x14ac:dyDescent="0.25"/>
  </sheetData>
  <mergeCells count="2">
    <mergeCell ref="I5:K5"/>
    <mergeCell ref="K8:K9"/>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3"/>
  <sheetViews>
    <sheetView workbookViewId="0"/>
  </sheetViews>
  <sheetFormatPr defaultRowHeight="15" x14ac:dyDescent="0.25"/>
  <cols>
    <col min="1" max="1" width="21.85546875" customWidth="1"/>
    <col min="2" max="2" width="11.140625" customWidth="1"/>
    <col min="3" max="5" width="14.140625" customWidth="1"/>
  </cols>
  <sheetData>
    <row r="1" spans="1:5" x14ac:dyDescent="0.25">
      <c r="A1" s="9" t="s">
        <v>324</v>
      </c>
    </row>
    <row r="3" spans="1:5" x14ac:dyDescent="0.25">
      <c r="A3" t="s">
        <v>351</v>
      </c>
    </row>
    <row r="4" spans="1:5" x14ac:dyDescent="0.25">
      <c r="A4" t="s">
        <v>338</v>
      </c>
    </row>
    <row r="5" spans="1:5" x14ac:dyDescent="0.25">
      <c r="A5" t="s">
        <v>187</v>
      </c>
    </row>
    <row r="7" spans="1:5" x14ac:dyDescent="0.25">
      <c r="B7" s="11"/>
      <c r="C7" s="11"/>
      <c r="D7" s="11"/>
      <c r="E7" s="11"/>
    </row>
    <row r="8" spans="1:5" x14ac:dyDescent="0.25">
      <c r="B8" s="11" t="s">
        <v>179</v>
      </c>
      <c r="C8" s="11" t="s">
        <v>180</v>
      </c>
      <c r="D8" s="11" t="s">
        <v>181</v>
      </c>
      <c r="E8" s="11" t="s">
        <v>182</v>
      </c>
    </row>
    <row r="9" spans="1:5" x14ac:dyDescent="0.25">
      <c r="A9" t="s">
        <v>183</v>
      </c>
      <c r="B9">
        <v>761.3</v>
      </c>
      <c r="C9">
        <v>900</v>
      </c>
      <c r="D9">
        <v>3050</v>
      </c>
      <c r="E9">
        <v>2100</v>
      </c>
    </row>
    <row r="10" spans="1:5" x14ac:dyDescent="0.25">
      <c r="A10" t="s">
        <v>184</v>
      </c>
      <c r="B10">
        <v>81.514514646000251</v>
      </c>
      <c r="C10" s="36" t="s">
        <v>185</v>
      </c>
      <c r="D10">
        <v>12.554215639344262</v>
      </c>
      <c r="E10" s="36" t="s">
        <v>185</v>
      </c>
    </row>
    <row r="13" spans="1:5" x14ac:dyDescent="0.25">
      <c r="A13" s="38" t="s">
        <v>186</v>
      </c>
      <c r="C13" s="38" t="s">
        <v>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2"/>
  <sheetViews>
    <sheetView zoomScaleNormal="100" workbookViewId="0">
      <selection activeCell="A4" sqref="A4"/>
    </sheetView>
  </sheetViews>
  <sheetFormatPr defaultColWidth="8.7109375" defaultRowHeight="15" x14ac:dyDescent="0.25"/>
  <cols>
    <col min="1" max="1" width="13.42578125" style="25" bestFit="1" customWidth="1"/>
    <col min="2" max="2" width="16.42578125" style="25" bestFit="1" customWidth="1"/>
    <col min="3" max="3" width="17.42578125" style="25" bestFit="1" customWidth="1"/>
    <col min="4" max="16384" width="8.7109375" style="25"/>
  </cols>
  <sheetData>
    <row r="1" spans="1:3" x14ac:dyDescent="0.25">
      <c r="A1" s="9" t="s">
        <v>325</v>
      </c>
    </row>
    <row r="2" spans="1:3" x14ac:dyDescent="0.25">
      <c r="A2" s="9"/>
    </row>
    <row r="3" spans="1:3" x14ac:dyDescent="0.25">
      <c r="A3" s="25" t="s">
        <v>352</v>
      </c>
    </row>
    <row r="4" spans="1:3" x14ac:dyDescent="0.25">
      <c r="A4" s="25" t="s">
        <v>173</v>
      </c>
    </row>
    <row r="5" spans="1:3" x14ac:dyDescent="0.25">
      <c r="A5" s="25" t="s">
        <v>174</v>
      </c>
    </row>
    <row r="8" spans="1:3" x14ac:dyDescent="0.25">
      <c r="B8" s="49" t="s">
        <v>24</v>
      </c>
      <c r="C8" s="49" t="s">
        <v>25</v>
      </c>
    </row>
    <row r="9" spans="1:3" x14ac:dyDescent="0.25">
      <c r="A9" s="25" t="s">
        <v>26</v>
      </c>
      <c r="B9" s="25">
        <v>18.600000000000001</v>
      </c>
      <c r="C9" s="25">
        <v>25.9</v>
      </c>
    </row>
    <row r="10" spans="1:3" ht="24" customHeight="1" x14ac:dyDescent="0.25">
      <c r="A10" s="25" t="s">
        <v>27</v>
      </c>
      <c r="B10" s="25">
        <v>15.6</v>
      </c>
      <c r="C10" s="25">
        <v>14.3</v>
      </c>
    </row>
    <row r="11" spans="1:3" ht="31.5" customHeight="1" x14ac:dyDescent="0.25">
      <c r="C11" s="45"/>
    </row>
    <row r="12" spans="1:3" x14ac:dyDescent="0.25">
      <c r="A12" s="46" t="s">
        <v>68</v>
      </c>
      <c r="B12" s="68" t="s">
        <v>68</v>
      </c>
      <c r="C12" s="68"/>
    </row>
    <row r="13" spans="1:3" x14ac:dyDescent="0.25">
      <c r="A13" s="69"/>
      <c r="B13" s="69"/>
      <c r="C13" s="45"/>
    </row>
    <row r="14" spans="1:3" ht="45" customHeight="1" x14ac:dyDescent="0.25">
      <c r="A14" s="70" t="s">
        <v>173</v>
      </c>
      <c r="B14" s="70"/>
      <c r="C14" s="72"/>
    </row>
    <row r="15" spans="1:3" ht="45" customHeight="1" x14ac:dyDescent="0.25">
      <c r="A15" s="71" t="s">
        <v>174</v>
      </c>
      <c r="B15" s="71"/>
      <c r="C15" s="72"/>
    </row>
    <row r="21" spans="3:3" x14ac:dyDescent="0.25">
      <c r="C21" s="48"/>
    </row>
    <row r="22" spans="3:3" x14ac:dyDescent="0.25">
      <c r="C22" s="48"/>
    </row>
  </sheetData>
  <mergeCells count="5">
    <mergeCell ref="B12:C12"/>
    <mergeCell ref="A13:B13"/>
    <mergeCell ref="A14:B14"/>
    <mergeCell ref="A15:B15"/>
    <mergeCell ref="C14:C15"/>
  </mergeCells>
  <hyperlinks>
    <hyperlink ref="A14" r:id="rId1" display="http://www.centralbank.ie/docs/default-source/publications/financial-stability-notes/no-8-sme-finances-the-pandemic-and-the-design-of-enterprise-support-policies-(lambert-mccann-mcquinn-myers-and-yao).pdf?sfvrsn=6"/>
    <hyperlink ref="A4" r:id="rId2" display="http://www.centralbank.ie/docs/default-source/publications/financial-stability-notes/no-8-sme-finances-the-pandemic-and-the-design-of-enterprise-support-policies-(lambert-mccann-mcquinn-myers-and-yao).pdf?sfvrsn=6"/>
  </hyperlinks>
  <pageMargins left="0.7" right="0.7" top="0.75" bottom="0.75" header="0.3" footer="0.3"/>
  <pageSetup paperSize="9" orientation="portrait" r:id="rId3"/>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7"/>
  <sheetViews>
    <sheetView workbookViewId="0"/>
  </sheetViews>
  <sheetFormatPr defaultRowHeight="15" x14ac:dyDescent="0.25"/>
  <cols>
    <col min="1" max="1" width="10.42578125" bestFit="1" customWidth="1"/>
    <col min="2" max="2" width="8.85546875" customWidth="1"/>
    <col min="3" max="3" width="14.140625" bestFit="1" customWidth="1"/>
  </cols>
  <sheetData>
    <row r="1" spans="1:10" x14ac:dyDescent="0.25">
      <c r="A1" s="9" t="s">
        <v>18</v>
      </c>
    </row>
    <row r="3" spans="1:10" x14ac:dyDescent="0.25">
      <c r="A3" t="s">
        <v>353</v>
      </c>
    </row>
    <row r="4" spans="1:10" x14ac:dyDescent="0.25">
      <c r="A4" t="s">
        <v>33</v>
      </c>
    </row>
    <row r="5" spans="1:10" x14ac:dyDescent="0.25">
      <c r="A5" t="s">
        <v>170</v>
      </c>
    </row>
    <row r="7" spans="1:10" x14ac:dyDescent="0.25">
      <c r="A7" s="15" t="s">
        <v>1</v>
      </c>
      <c r="B7" s="15" t="s">
        <v>16</v>
      </c>
      <c r="C7" s="15" t="s">
        <v>17</v>
      </c>
      <c r="F7" s="35" t="s">
        <v>68</v>
      </c>
      <c r="J7" s="35" t="s">
        <v>68</v>
      </c>
    </row>
    <row r="8" spans="1:10" x14ac:dyDescent="0.25">
      <c r="A8" s="12">
        <v>44008</v>
      </c>
      <c r="B8" s="13">
        <v>28.5</v>
      </c>
      <c r="C8" s="13">
        <v>17.8</v>
      </c>
    </row>
    <row r="9" spans="1:10" x14ac:dyDescent="0.25">
      <c r="A9" s="12">
        <v>44022</v>
      </c>
      <c r="B9" s="13">
        <v>24.2</v>
      </c>
      <c r="C9" s="13">
        <v>19.5</v>
      </c>
    </row>
    <row r="10" spans="1:10" x14ac:dyDescent="0.25">
      <c r="A10" s="12">
        <v>44036</v>
      </c>
      <c r="B10" s="13">
        <v>23.1</v>
      </c>
      <c r="C10" s="13">
        <v>16.399999999999999</v>
      </c>
    </row>
    <row r="11" spans="1:10" x14ac:dyDescent="0.25">
      <c r="A11" s="12">
        <v>44050</v>
      </c>
      <c r="B11" s="13">
        <v>21.9</v>
      </c>
      <c r="C11" s="13">
        <v>15.4</v>
      </c>
    </row>
    <row r="12" spans="1:10" x14ac:dyDescent="0.25">
      <c r="A12" s="12">
        <v>44064</v>
      </c>
      <c r="B12" s="13">
        <v>22.9</v>
      </c>
      <c r="C12" s="13">
        <v>18</v>
      </c>
    </row>
    <row r="13" spans="1:10" x14ac:dyDescent="0.25">
      <c r="A13" s="12">
        <v>44078</v>
      </c>
      <c r="B13" s="14">
        <v>22</v>
      </c>
      <c r="C13" s="14">
        <v>18.399999999999999</v>
      </c>
    </row>
    <row r="14" spans="1:10" x14ac:dyDescent="0.25">
      <c r="A14" s="12">
        <v>44092</v>
      </c>
      <c r="B14" s="14">
        <v>21.9</v>
      </c>
      <c r="C14" s="14">
        <v>18.899999999999999</v>
      </c>
    </row>
    <row r="15" spans="1:10" x14ac:dyDescent="0.25">
      <c r="A15" s="12">
        <v>44106</v>
      </c>
      <c r="B15" s="14">
        <v>21.8</v>
      </c>
      <c r="C15" s="14">
        <v>14.1</v>
      </c>
    </row>
    <row r="16" spans="1:10" x14ac:dyDescent="0.25">
      <c r="A16" s="12">
        <v>44120</v>
      </c>
      <c r="B16" s="14">
        <v>13.3</v>
      </c>
      <c r="C16" s="14">
        <v>8.6999999999999993</v>
      </c>
    </row>
    <row r="17" spans="1:3" x14ac:dyDescent="0.25">
      <c r="A17" s="12">
        <v>44134</v>
      </c>
      <c r="B17" s="14">
        <v>9.4</v>
      </c>
      <c r="C17" s="14">
        <v>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7"/>
  <sheetViews>
    <sheetView workbookViewId="0"/>
  </sheetViews>
  <sheetFormatPr defaultRowHeight="15" x14ac:dyDescent="0.25"/>
  <cols>
    <col min="2" max="2" width="14.85546875" bestFit="1" customWidth="1"/>
    <col min="3" max="3" width="9" customWidth="1"/>
  </cols>
  <sheetData>
    <row r="1" spans="1:9" x14ac:dyDescent="0.25">
      <c r="A1" s="9" t="s">
        <v>15</v>
      </c>
    </row>
    <row r="3" spans="1:9" x14ac:dyDescent="0.25">
      <c r="A3" t="s">
        <v>354</v>
      </c>
    </row>
    <row r="4" spans="1:9" x14ac:dyDescent="0.25">
      <c r="A4" t="s">
        <v>296</v>
      </c>
    </row>
    <row r="5" spans="1:9" x14ac:dyDescent="0.25">
      <c r="A5" t="s">
        <v>297</v>
      </c>
    </row>
    <row r="7" spans="1:9" x14ac:dyDescent="0.25">
      <c r="A7" t="s">
        <v>295</v>
      </c>
      <c r="B7" t="s">
        <v>4</v>
      </c>
      <c r="C7">
        <v>2020</v>
      </c>
      <c r="E7" s="35" t="s">
        <v>68</v>
      </c>
      <c r="I7" s="35" t="s">
        <v>68</v>
      </c>
    </row>
    <row r="8" spans="1:9" x14ac:dyDescent="0.25">
      <c r="A8" t="s">
        <v>5</v>
      </c>
      <c r="B8">
        <v>0.23</v>
      </c>
      <c r="C8">
        <v>0.27</v>
      </c>
    </row>
    <row r="9" spans="1:9" x14ac:dyDescent="0.25">
      <c r="A9" t="s">
        <v>6</v>
      </c>
      <c r="B9">
        <v>0.28000000000000003</v>
      </c>
      <c r="C9">
        <v>0.24</v>
      </c>
    </row>
    <row r="10" spans="1:9" x14ac:dyDescent="0.25">
      <c r="A10" t="s">
        <v>7</v>
      </c>
      <c r="B10">
        <v>0.28000000000000003</v>
      </c>
      <c r="C10">
        <v>0.27</v>
      </c>
    </row>
    <row r="11" spans="1:9" x14ac:dyDescent="0.25">
      <c r="A11" t="s">
        <v>8</v>
      </c>
      <c r="B11">
        <v>0.28999999999999998</v>
      </c>
      <c r="C11">
        <v>7.0000000000000007E-2</v>
      </c>
    </row>
    <row r="12" spans="1:9" x14ac:dyDescent="0.25">
      <c r="A12" t="s">
        <v>9</v>
      </c>
      <c r="B12">
        <v>0.28000000000000003</v>
      </c>
      <c r="C12" s="10">
        <v>0.1</v>
      </c>
    </row>
    <row r="13" spans="1:9" x14ac:dyDescent="0.25">
      <c r="A13" t="s">
        <v>10</v>
      </c>
      <c r="B13">
        <v>0.33</v>
      </c>
      <c r="C13">
        <v>0.27</v>
      </c>
    </row>
    <row r="14" spans="1:9" x14ac:dyDescent="0.25">
      <c r="A14" t="s">
        <v>11</v>
      </c>
      <c r="B14">
        <v>0.26</v>
      </c>
      <c r="C14">
        <v>0.19</v>
      </c>
    </row>
    <row r="15" spans="1:9" x14ac:dyDescent="0.25">
      <c r="A15" t="s">
        <v>12</v>
      </c>
      <c r="B15">
        <v>0.21</v>
      </c>
      <c r="C15" s="10">
        <v>0.2</v>
      </c>
    </row>
    <row r="16" spans="1:9" x14ac:dyDescent="0.25">
      <c r="A16" t="s">
        <v>13</v>
      </c>
      <c r="B16">
        <v>0.24</v>
      </c>
      <c r="C16">
        <v>0.13</v>
      </c>
    </row>
    <row r="17" spans="1:3" x14ac:dyDescent="0.25">
      <c r="A17" t="s">
        <v>14</v>
      </c>
      <c r="B17">
        <v>0.28000000000000003</v>
      </c>
      <c r="C17">
        <v>0.19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workbookViewId="0"/>
  </sheetViews>
  <sheetFormatPr defaultRowHeight="15" x14ac:dyDescent="0.25"/>
  <cols>
    <col min="2" max="2" width="10.42578125" bestFit="1" customWidth="1"/>
  </cols>
  <sheetData>
    <row r="1" spans="1:12" x14ac:dyDescent="0.25">
      <c r="A1" s="9" t="s">
        <v>283</v>
      </c>
    </row>
    <row r="3" spans="1:12" x14ac:dyDescent="0.25">
      <c r="A3" t="s">
        <v>341</v>
      </c>
    </row>
    <row r="4" spans="1:12" x14ac:dyDescent="0.25">
      <c r="A4" t="s">
        <v>69</v>
      </c>
    </row>
    <row r="5" spans="1:12" x14ac:dyDescent="0.25">
      <c r="A5" t="s">
        <v>97</v>
      </c>
    </row>
    <row r="8" spans="1:12" x14ac:dyDescent="0.25">
      <c r="C8" s="26" t="s">
        <v>93</v>
      </c>
      <c r="D8" s="26" t="s">
        <v>94</v>
      </c>
      <c r="E8" s="26" t="s">
        <v>95</v>
      </c>
      <c r="F8" s="26" t="s">
        <v>96</v>
      </c>
      <c r="H8" s="34" t="s">
        <v>68</v>
      </c>
      <c r="L8" s="34" t="s">
        <v>68</v>
      </c>
    </row>
    <row r="9" spans="1:12" x14ac:dyDescent="0.25">
      <c r="B9" s="12">
        <v>41729</v>
      </c>
      <c r="C9" s="27">
        <v>13.041399993041692</v>
      </c>
      <c r="D9" s="27">
        <v>7.6614069169355679</v>
      </c>
      <c r="E9" s="27">
        <v>13.040400396560337</v>
      </c>
      <c r="F9" s="27">
        <v>11.856764963774925</v>
      </c>
    </row>
    <row r="10" spans="1:12" x14ac:dyDescent="0.25">
      <c r="B10" s="12">
        <v>41820</v>
      </c>
      <c r="C10" s="27">
        <v>13.574394939441762</v>
      </c>
      <c r="D10" s="27">
        <v>7.7829808701499692</v>
      </c>
      <c r="E10" s="27">
        <v>13.402322673919292</v>
      </c>
      <c r="F10" s="27">
        <v>12.248923849329213</v>
      </c>
    </row>
    <row r="11" spans="1:12" x14ac:dyDescent="0.25">
      <c r="B11" s="12">
        <v>41912</v>
      </c>
      <c r="C11" s="27">
        <v>14.869963300163347</v>
      </c>
      <c r="D11" s="27">
        <v>9.1304730794515994</v>
      </c>
      <c r="E11" s="27">
        <v>15.858841947569708</v>
      </c>
      <c r="F11" s="27">
        <v>12.982874271461084</v>
      </c>
    </row>
    <row r="12" spans="1:12" x14ac:dyDescent="0.25">
      <c r="B12" s="12">
        <v>42004</v>
      </c>
      <c r="C12" s="27">
        <v>15.547429065086641</v>
      </c>
      <c r="D12" s="27">
        <v>9.3646445562695479</v>
      </c>
      <c r="E12" s="27">
        <v>16.436610500921457</v>
      </c>
      <c r="F12" s="27">
        <v>14.14859489671046</v>
      </c>
    </row>
    <row r="13" spans="1:12" x14ac:dyDescent="0.25">
      <c r="B13" s="12">
        <v>42094</v>
      </c>
      <c r="C13" s="27">
        <v>15.447153230870844</v>
      </c>
      <c r="D13" s="27">
        <v>9.8369742132268332</v>
      </c>
      <c r="E13" s="27">
        <v>15.166841062977939</v>
      </c>
      <c r="F13" s="27">
        <v>13.793323128628984</v>
      </c>
    </row>
    <row r="14" spans="1:12" x14ac:dyDescent="0.25">
      <c r="B14" s="12">
        <v>42185</v>
      </c>
      <c r="C14" s="27">
        <v>17.292738740743722</v>
      </c>
      <c r="D14" s="27">
        <v>11.84703402150725</v>
      </c>
      <c r="E14" s="27">
        <v>17.366091014742462</v>
      </c>
      <c r="F14" s="27">
        <v>15.374335809814335</v>
      </c>
    </row>
    <row r="15" spans="1:12" x14ac:dyDescent="0.25">
      <c r="B15" s="12">
        <v>42277</v>
      </c>
      <c r="C15" s="27">
        <v>17.525188884464637</v>
      </c>
      <c r="D15" s="27">
        <v>11.84967408694679</v>
      </c>
      <c r="E15" s="27">
        <v>17.93556307804413</v>
      </c>
      <c r="F15" s="27">
        <v>15.257121487615388</v>
      </c>
    </row>
    <row r="16" spans="1:12" x14ac:dyDescent="0.25">
      <c r="B16" s="12">
        <v>42369</v>
      </c>
      <c r="C16" s="27">
        <v>17.034752671399534</v>
      </c>
      <c r="D16" s="27">
        <v>14.861826971497571</v>
      </c>
      <c r="E16" s="27">
        <v>17.081828085819918</v>
      </c>
      <c r="F16" s="27">
        <v>13.297615286634729</v>
      </c>
    </row>
    <row r="17" spans="2:6" x14ac:dyDescent="0.25">
      <c r="B17" s="12">
        <v>42460</v>
      </c>
      <c r="C17" s="27">
        <v>16.659074476346323</v>
      </c>
      <c r="D17" s="27">
        <v>14.641788041062259</v>
      </c>
      <c r="E17" s="27">
        <v>17.280662492613008</v>
      </c>
      <c r="F17" s="27">
        <v>12.630529286140654</v>
      </c>
    </row>
    <row r="18" spans="2:6" x14ac:dyDescent="0.25">
      <c r="B18" s="12">
        <v>42551</v>
      </c>
      <c r="C18" s="27">
        <v>17.544993523988197</v>
      </c>
      <c r="D18" s="27">
        <v>15.249504657518964</v>
      </c>
      <c r="E18" s="27">
        <v>17.881532475465551</v>
      </c>
      <c r="F18" s="27">
        <v>13.237329343130849</v>
      </c>
    </row>
    <row r="19" spans="2:6" x14ac:dyDescent="0.25">
      <c r="B19" s="12">
        <v>42643</v>
      </c>
      <c r="C19" s="27">
        <v>17.517042961862035</v>
      </c>
      <c r="D19" s="27">
        <v>15.056263430584169</v>
      </c>
      <c r="E19" s="27">
        <v>18.736620523532689</v>
      </c>
      <c r="F19" s="27">
        <v>13.611954283852427</v>
      </c>
    </row>
    <row r="20" spans="2:6" x14ac:dyDescent="0.25">
      <c r="B20" s="12">
        <v>42735</v>
      </c>
      <c r="C20" s="27">
        <v>18.395819369650347</v>
      </c>
      <c r="D20" s="27">
        <v>15.936110725682658</v>
      </c>
      <c r="E20" s="27">
        <v>19.005502327437597</v>
      </c>
      <c r="F20" s="27">
        <v>14.247817674854316</v>
      </c>
    </row>
    <row r="21" spans="2:6" x14ac:dyDescent="0.25">
      <c r="B21" s="12">
        <v>42825</v>
      </c>
      <c r="C21" s="27">
        <v>18.018324986052512</v>
      </c>
      <c r="D21" s="27">
        <v>15.852019122785061</v>
      </c>
      <c r="E21" s="27">
        <v>18.853849045595776</v>
      </c>
      <c r="F21" s="27">
        <v>13.486127797361236</v>
      </c>
    </row>
    <row r="22" spans="2:6" x14ac:dyDescent="0.25">
      <c r="B22" s="12">
        <v>42916</v>
      </c>
      <c r="C22" s="27">
        <v>18.919046756511158</v>
      </c>
      <c r="D22" s="27">
        <v>16.744379958117463</v>
      </c>
      <c r="E22" s="27">
        <v>19.9468321730089</v>
      </c>
      <c r="F22" s="27">
        <v>14.379843925200426</v>
      </c>
    </row>
    <row r="23" spans="2:6" x14ac:dyDescent="0.25">
      <c r="B23" s="12">
        <v>43008</v>
      </c>
      <c r="C23" s="27">
        <v>19.174206682742664</v>
      </c>
      <c r="D23" s="27">
        <v>16.949331130678065</v>
      </c>
      <c r="E23" s="27">
        <v>20.51736154537566</v>
      </c>
      <c r="F23" s="27">
        <v>14.470426835615632</v>
      </c>
    </row>
    <row r="24" spans="2:6" x14ac:dyDescent="0.25">
      <c r="B24" s="12">
        <v>43100</v>
      </c>
      <c r="C24" s="27">
        <v>19.941863823400542</v>
      </c>
      <c r="D24" s="27">
        <v>17.709028130624851</v>
      </c>
      <c r="E24" s="27">
        <v>20.814774914343566</v>
      </c>
      <c r="F24" s="27">
        <v>15.821316255036219</v>
      </c>
    </row>
    <row r="25" spans="2:6" x14ac:dyDescent="0.25">
      <c r="B25" s="12">
        <v>43190</v>
      </c>
      <c r="C25" s="27">
        <v>18.300286527920527</v>
      </c>
      <c r="D25" s="27">
        <v>16.064119958290384</v>
      </c>
      <c r="E25" s="27">
        <v>20.346999073008806</v>
      </c>
      <c r="F25" s="27">
        <v>15.178608805335179</v>
      </c>
    </row>
    <row r="26" spans="2:6" x14ac:dyDescent="0.25">
      <c r="B26" s="12">
        <v>43281</v>
      </c>
      <c r="C26" s="27">
        <v>18.93945312729436</v>
      </c>
      <c r="D26" s="27">
        <v>16.673964877731766</v>
      </c>
      <c r="E26" s="27">
        <v>21.216348734937192</v>
      </c>
      <c r="F26" s="27">
        <v>15.770473077166351</v>
      </c>
    </row>
    <row r="27" spans="2:6" x14ac:dyDescent="0.25">
      <c r="B27" s="12">
        <v>43373</v>
      </c>
      <c r="C27" s="27">
        <v>18.578258120214919</v>
      </c>
      <c r="D27" s="27">
        <v>16.383691510076844</v>
      </c>
      <c r="E27" s="27">
        <v>21.225917225009638</v>
      </c>
      <c r="F27" s="27">
        <v>15.246334456538296</v>
      </c>
    </row>
    <row r="28" spans="2:6" x14ac:dyDescent="0.25">
      <c r="B28" s="12">
        <v>43465</v>
      </c>
      <c r="C28" s="27">
        <v>18.979618894604705</v>
      </c>
      <c r="D28" s="27">
        <v>16.773306797808374</v>
      </c>
      <c r="E28" s="27">
        <v>21.143362065077934</v>
      </c>
      <c r="F28" s="27">
        <v>14.966146714712078</v>
      </c>
    </row>
    <row r="29" spans="2:6" x14ac:dyDescent="0.25">
      <c r="B29" s="12">
        <v>43555</v>
      </c>
      <c r="C29" s="27">
        <v>18.513231160208406</v>
      </c>
      <c r="D29" s="27">
        <v>16.654768075634557</v>
      </c>
      <c r="E29" s="27">
        <v>20.038179167825362</v>
      </c>
      <c r="F29" s="27">
        <v>16.607859297864071</v>
      </c>
    </row>
    <row r="30" spans="2:6" x14ac:dyDescent="0.25">
      <c r="B30" s="12">
        <v>43646</v>
      </c>
      <c r="C30" s="27">
        <v>18.818964139475263</v>
      </c>
      <c r="D30" s="27">
        <v>16.994250713938861</v>
      </c>
      <c r="E30" s="27">
        <v>20.306329077699889</v>
      </c>
      <c r="F30" s="27">
        <v>16.428586886029446</v>
      </c>
    </row>
    <row r="31" spans="2:6" x14ac:dyDescent="0.25">
      <c r="B31" s="12">
        <v>43738</v>
      </c>
      <c r="C31" s="27">
        <v>18.782852562737702</v>
      </c>
      <c r="D31" s="27">
        <v>16.969242075550106</v>
      </c>
      <c r="E31" s="27">
        <v>20.105648453971391</v>
      </c>
      <c r="F31" s="27">
        <v>15.871122151807651</v>
      </c>
    </row>
    <row r="32" spans="2:6" x14ac:dyDescent="0.25">
      <c r="B32" s="12">
        <v>43830</v>
      </c>
      <c r="C32" s="27">
        <v>18.823927173947354</v>
      </c>
      <c r="D32" s="27">
        <v>16.978326258314674</v>
      </c>
      <c r="E32" s="27">
        <v>20.732356118220437</v>
      </c>
      <c r="F32" s="27">
        <v>16.621720231661133</v>
      </c>
    </row>
    <row r="33" spans="2:6" x14ac:dyDescent="0.25">
      <c r="B33" s="12">
        <v>43921</v>
      </c>
      <c r="C33" s="27">
        <v>18.446703196371676</v>
      </c>
      <c r="D33" s="27">
        <v>16.94148343617686</v>
      </c>
      <c r="E33" s="27">
        <v>19.680966716281727</v>
      </c>
      <c r="F33" s="27">
        <v>16.853575939599271</v>
      </c>
    </row>
    <row r="34" spans="2:6" x14ac:dyDescent="0.25">
      <c r="B34" s="12">
        <v>44012</v>
      </c>
      <c r="C34" s="27">
        <v>18.53194099098711</v>
      </c>
      <c r="D34" s="27">
        <v>16.350413377402671</v>
      </c>
      <c r="E34" s="27">
        <v>20.161697727472738</v>
      </c>
      <c r="F34" s="27">
        <v>16.49484351167597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3"/>
  <sheetViews>
    <sheetView workbookViewId="0">
      <selection activeCell="A4" sqref="A4"/>
    </sheetView>
  </sheetViews>
  <sheetFormatPr defaultRowHeight="15" x14ac:dyDescent="0.25"/>
  <cols>
    <col min="1" max="1" width="8" customWidth="1"/>
    <col min="3" max="3" width="12.42578125" customWidth="1"/>
    <col min="4" max="4" width="29.140625" customWidth="1"/>
    <col min="5" max="5" width="40.7109375" customWidth="1"/>
  </cols>
  <sheetData>
    <row r="1" spans="1:10" x14ac:dyDescent="0.25">
      <c r="A1" s="41" t="s">
        <v>126</v>
      </c>
    </row>
    <row r="3" spans="1:10" x14ac:dyDescent="0.25">
      <c r="A3" t="s">
        <v>355</v>
      </c>
    </row>
    <row r="4" spans="1:10" x14ac:dyDescent="0.25">
      <c r="A4" t="s">
        <v>127</v>
      </c>
    </row>
    <row r="5" spans="1:10" x14ac:dyDescent="0.25">
      <c r="A5" s="29" t="s">
        <v>128</v>
      </c>
    </row>
    <row r="8" spans="1:10" x14ac:dyDescent="0.25">
      <c r="D8" t="s">
        <v>124</v>
      </c>
      <c r="E8" t="s">
        <v>125</v>
      </c>
    </row>
    <row r="9" spans="1:10" x14ac:dyDescent="0.25">
      <c r="C9" s="28">
        <v>38076</v>
      </c>
      <c r="D9" s="27">
        <v>124.73657603670962</v>
      </c>
      <c r="E9" s="27">
        <v>21.922819563668991</v>
      </c>
    </row>
    <row r="10" spans="1:10" x14ac:dyDescent="0.25">
      <c r="C10" s="28">
        <v>38168</v>
      </c>
      <c r="D10" s="27">
        <v>131.41969524571468</v>
      </c>
      <c r="E10" s="27">
        <v>22.87043418629586</v>
      </c>
      <c r="F10" s="34" t="s">
        <v>68</v>
      </c>
      <c r="J10" s="34" t="s">
        <v>68</v>
      </c>
    </row>
    <row r="11" spans="1:10" x14ac:dyDescent="0.25">
      <c r="C11" s="28">
        <v>38260</v>
      </c>
      <c r="D11" s="27">
        <v>139.51523255909234</v>
      </c>
      <c r="E11" s="27">
        <v>23.429214610943298</v>
      </c>
    </row>
    <row r="12" spans="1:10" x14ac:dyDescent="0.25">
      <c r="C12" s="28">
        <v>38351</v>
      </c>
      <c r="D12" s="27">
        <v>144.48306856104156</v>
      </c>
      <c r="E12" s="27">
        <v>23.763900844653353</v>
      </c>
    </row>
    <row r="13" spans="1:10" x14ac:dyDescent="0.25">
      <c r="C13" s="28">
        <v>38441</v>
      </c>
      <c r="D13" s="27">
        <v>148.15840177588814</v>
      </c>
      <c r="E13" s="27">
        <v>24.098434684861935</v>
      </c>
    </row>
    <row r="14" spans="1:10" x14ac:dyDescent="0.25">
      <c r="C14" s="28">
        <v>38533</v>
      </c>
      <c r="D14" s="27">
        <v>153.6765897393735</v>
      </c>
      <c r="E14" s="27">
        <v>24.607189830277122</v>
      </c>
    </row>
    <row r="15" spans="1:10" x14ac:dyDescent="0.25">
      <c r="C15" s="28">
        <v>38625</v>
      </c>
      <c r="D15" s="27">
        <v>160.95831111660024</v>
      </c>
      <c r="E15" s="27">
        <v>25.829483504771343</v>
      </c>
    </row>
    <row r="16" spans="1:10" x14ac:dyDescent="0.25">
      <c r="C16" s="28">
        <v>38716</v>
      </c>
      <c r="D16" s="27">
        <v>166.8807638620826</v>
      </c>
      <c r="E16" s="27">
        <v>27.381525160849829</v>
      </c>
    </row>
    <row r="17" spans="3:5" x14ac:dyDescent="0.25">
      <c r="C17" s="28">
        <v>38806</v>
      </c>
      <c r="D17" s="27">
        <v>173.57840295525969</v>
      </c>
      <c r="E17" s="27">
        <v>29.211715423522293</v>
      </c>
    </row>
    <row r="18" spans="3:5" x14ac:dyDescent="0.25">
      <c r="C18" s="28">
        <v>38898</v>
      </c>
      <c r="D18" s="27">
        <v>179.98666805690306</v>
      </c>
      <c r="E18" s="27">
        <v>31.76334731477613</v>
      </c>
    </row>
    <row r="19" spans="3:5" x14ac:dyDescent="0.25">
      <c r="C19" s="28">
        <v>38990</v>
      </c>
      <c r="D19" s="27">
        <v>182.84020086437093</v>
      </c>
      <c r="E19" s="27">
        <v>34.632680611171089</v>
      </c>
    </row>
    <row r="20" spans="3:5" x14ac:dyDescent="0.25">
      <c r="C20" s="28">
        <v>39081</v>
      </c>
      <c r="D20" s="27">
        <v>190.22701450343868</v>
      </c>
      <c r="E20" s="27">
        <v>39.823363731570183</v>
      </c>
    </row>
    <row r="21" spans="3:5" x14ac:dyDescent="0.25">
      <c r="C21" s="28">
        <v>39171</v>
      </c>
      <c r="D21" s="27">
        <v>194.07573139532494</v>
      </c>
      <c r="E21" s="27">
        <v>40.161188832627481</v>
      </c>
    </row>
    <row r="22" spans="3:5" x14ac:dyDescent="0.25">
      <c r="C22" s="28">
        <v>39263</v>
      </c>
      <c r="D22" s="27">
        <v>197.03280966169783</v>
      </c>
      <c r="E22" s="27">
        <v>42.591552251610601</v>
      </c>
    </row>
    <row r="23" spans="3:5" x14ac:dyDescent="0.25">
      <c r="C23" s="28">
        <v>39355</v>
      </c>
      <c r="D23" s="27">
        <v>198.41550799841423</v>
      </c>
      <c r="E23" s="27">
        <v>43.662254165012556</v>
      </c>
    </row>
    <row r="24" spans="3:5" x14ac:dyDescent="0.25">
      <c r="C24" s="28">
        <v>39446</v>
      </c>
      <c r="D24" s="27">
        <v>199.12796165057998</v>
      </c>
      <c r="E24" s="27">
        <v>45.326547100441616</v>
      </c>
    </row>
    <row r="25" spans="3:5" x14ac:dyDescent="0.25">
      <c r="C25" s="28">
        <v>39537</v>
      </c>
      <c r="D25" s="27">
        <v>199.28376208380507</v>
      </c>
      <c r="E25" s="27">
        <v>43.607324608623792</v>
      </c>
    </row>
    <row r="26" spans="3:5" x14ac:dyDescent="0.25">
      <c r="C26" s="28">
        <v>39629</v>
      </c>
      <c r="D26" s="27">
        <v>198.26668446443585</v>
      </c>
      <c r="E26" s="27">
        <v>44.41649399174058</v>
      </c>
    </row>
    <row r="27" spans="3:5" x14ac:dyDescent="0.25">
      <c r="C27" s="28">
        <v>39721</v>
      </c>
      <c r="D27" s="27">
        <v>199.4646173319961</v>
      </c>
      <c r="E27" s="27">
        <v>47.378620130497396</v>
      </c>
    </row>
    <row r="28" spans="3:5" x14ac:dyDescent="0.25">
      <c r="C28" s="28">
        <v>39812</v>
      </c>
      <c r="D28" s="27">
        <v>197.48907178939959</v>
      </c>
      <c r="E28" s="27">
        <v>40.012292878546084</v>
      </c>
    </row>
    <row r="29" spans="3:5" x14ac:dyDescent="0.25">
      <c r="C29" s="28">
        <v>39902</v>
      </c>
      <c r="D29" s="27">
        <v>199.40668134100144</v>
      </c>
      <c r="E29" s="27">
        <v>34.15397530960243</v>
      </c>
    </row>
    <row r="30" spans="3:5" x14ac:dyDescent="0.25">
      <c r="C30" s="28">
        <v>39994</v>
      </c>
      <c r="D30" s="27">
        <v>202.91243394245853</v>
      </c>
      <c r="E30" s="27">
        <v>30.455115686965513</v>
      </c>
    </row>
    <row r="31" spans="3:5" x14ac:dyDescent="0.25">
      <c r="C31" s="28">
        <v>40086</v>
      </c>
      <c r="D31" s="27">
        <v>207.23921627835287</v>
      </c>
      <c r="E31" s="27">
        <v>29.903853729237579</v>
      </c>
    </row>
    <row r="32" spans="3:5" x14ac:dyDescent="0.25">
      <c r="C32" s="28">
        <v>40177</v>
      </c>
      <c r="D32" s="27">
        <v>209.86636828285401</v>
      </c>
      <c r="E32" s="27">
        <v>29.578050372499071</v>
      </c>
    </row>
    <row r="33" spans="3:5" x14ac:dyDescent="0.25">
      <c r="C33" s="28">
        <v>40267</v>
      </c>
      <c r="D33" s="27">
        <v>208.55368352599956</v>
      </c>
      <c r="E33" s="27">
        <v>29.369185834659117</v>
      </c>
    </row>
    <row r="34" spans="3:5" x14ac:dyDescent="0.25">
      <c r="C34" s="28">
        <v>40359</v>
      </c>
      <c r="D34" s="27">
        <v>204.7285643272657</v>
      </c>
      <c r="E34" s="27">
        <v>29.279159775993769</v>
      </c>
    </row>
    <row r="35" spans="3:5" x14ac:dyDescent="0.25">
      <c r="C35" s="28">
        <v>40451</v>
      </c>
      <c r="D35" s="27">
        <v>203.59466889357353</v>
      </c>
      <c r="E35" s="27">
        <v>29.532108306573775</v>
      </c>
    </row>
    <row r="36" spans="3:5" x14ac:dyDescent="0.25">
      <c r="C36" s="28">
        <v>40542</v>
      </c>
      <c r="D36" s="27">
        <v>203.02153514549875</v>
      </c>
      <c r="E36" s="27">
        <v>29.961157811793207</v>
      </c>
    </row>
    <row r="37" spans="3:5" x14ac:dyDescent="0.25">
      <c r="C37" s="28">
        <v>40632</v>
      </c>
      <c r="D37" s="27">
        <v>205.77914490290829</v>
      </c>
      <c r="E37" s="27">
        <v>32.65295813645475</v>
      </c>
    </row>
    <row r="38" spans="3:5" x14ac:dyDescent="0.25">
      <c r="C38" s="28">
        <v>40724</v>
      </c>
      <c r="D38" s="27">
        <v>206.85710833414882</v>
      </c>
      <c r="E38" s="27">
        <v>34.433077139245775</v>
      </c>
    </row>
    <row r="39" spans="3:5" x14ac:dyDescent="0.25">
      <c r="C39" s="28">
        <v>40816</v>
      </c>
      <c r="D39" s="27">
        <v>209.18834761707146</v>
      </c>
      <c r="E39" s="27">
        <v>36.439950851572746</v>
      </c>
    </row>
    <row r="40" spans="3:5" x14ac:dyDescent="0.25">
      <c r="C40" s="28">
        <v>40907</v>
      </c>
      <c r="D40" s="27">
        <v>210.02667092181034</v>
      </c>
      <c r="E40" s="27">
        <v>34.010393935948684</v>
      </c>
    </row>
    <row r="41" spans="3:5" x14ac:dyDescent="0.25">
      <c r="C41" s="28">
        <v>40998</v>
      </c>
      <c r="D41" s="27">
        <v>204.11693485834945</v>
      </c>
      <c r="E41" s="27">
        <v>30.426068076497419</v>
      </c>
    </row>
    <row r="42" spans="3:5" x14ac:dyDescent="0.25">
      <c r="C42" s="28">
        <v>41090</v>
      </c>
      <c r="D42" s="27">
        <v>200.77181206428256</v>
      </c>
      <c r="E42" s="27">
        <v>30.128112421963593</v>
      </c>
    </row>
    <row r="43" spans="3:5" x14ac:dyDescent="0.25">
      <c r="C43" s="28">
        <v>41182</v>
      </c>
      <c r="D43" s="27">
        <v>196.54625613033448</v>
      </c>
      <c r="E43" s="27">
        <v>28.88944252031261</v>
      </c>
    </row>
    <row r="44" spans="3:5" x14ac:dyDescent="0.25">
      <c r="C44" s="28">
        <v>41273</v>
      </c>
      <c r="D44" s="27">
        <v>192.52508111052768</v>
      </c>
      <c r="E44" s="27">
        <v>28.203959739952381</v>
      </c>
    </row>
    <row r="45" spans="3:5" x14ac:dyDescent="0.25">
      <c r="C45" s="28">
        <v>41363</v>
      </c>
      <c r="D45" s="27">
        <v>191.92875835935681</v>
      </c>
      <c r="E45" s="27">
        <v>28.539353754616695</v>
      </c>
    </row>
    <row r="46" spans="3:5" x14ac:dyDescent="0.25">
      <c r="C46" s="28">
        <v>41455</v>
      </c>
      <c r="D46" s="27">
        <v>190.33139114027671</v>
      </c>
      <c r="E46" s="27">
        <v>27.862794892610484</v>
      </c>
    </row>
    <row r="47" spans="3:5" x14ac:dyDescent="0.25">
      <c r="C47" s="28">
        <v>41547</v>
      </c>
      <c r="D47" s="27">
        <v>188.53303706986102</v>
      </c>
      <c r="E47" s="27">
        <v>27.403005262309666</v>
      </c>
    </row>
    <row r="48" spans="3:5" x14ac:dyDescent="0.25">
      <c r="C48" s="28">
        <v>41638</v>
      </c>
      <c r="D48" s="27">
        <v>187.04816381507825</v>
      </c>
      <c r="E48" s="27">
        <v>26.274512967202885</v>
      </c>
    </row>
    <row r="49" spans="3:5" x14ac:dyDescent="0.25">
      <c r="C49" s="28">
        <v>41728</v>
      </c>
      <c r="D49" s="27">
        <v>182.15193712876138</v>
      </c>
      <c r="E49" s="27">
        <v>25.78161993777298</v>
      </c>
    </row>
    <row r="50" spans="3:5" x14ac:dyDescent="0.25">
      <c r="C50" s="28">
        <v>41820</v>
      </c>
      <c r="D50" s="27">
        <v>177.99294699420403</v>
      </c>
      <c r="E50" s="27">
        <v>24.948919586439402</v>
      </c>
    </row>
    <row r="51" spans="3:5" x14ac:dyDescent="0.25">
      <c r="C51" s="28">
        <v>41912</v>
      </c>
      <c r="D51" s="27">
        <v>173.94992986811877</v>
      </c>
      <c r="E51" s="27">
        <v>24.762321191376934</v>
      </c>
    </row>
    <row r="52" spans="3:5" x14ac:dyDescent="0.25">
      <c r="C52" s="28">
        <v>42003</v>
      </c>
      <c r="D52" s="27">
        <v>172.38072906055956</v>
      </c>
      <c r="E52" s="27">
        <v>24.603056798743253</v>
      </c>
    </row>
    <row r="53" spans="3:5" x14ac:dyDescent="0.25">
      <c r="C53" s="28">
        <v>42093</v>
      </c>
      <c r="D53" s="27">
        <v>166.02148061201234</v>
      </c>
      <c r="E53" s="27">
        <v>23.39766917018704</v>
      </c>
    </row>
    <row r="54" spans="3:5" x14ac:dyDescent="0.25">
      <c r="C54" s="28">
        <v>42185</v>
      </c>
      <c r="D54" s="27">
        <v>162.35242401545048</v>
      </c>
      <c r="E54" s="27">
        <v>22.54188428733746</v>
      </c>
    </row>
    <row r="55" spans="3:5" x14ac:dyDescent="0.25">
      <c r="C55" s="28">
        <v>42277</v>
      </c>
      <c r="D55" s="27">
        <v>157.49221895695743</v>
      </c>
      <c r="E55" s="27">
        <v>22.523887300907091</v>
      </c>
    </row>
    <row r="56" spans="3:5" x14ac:dyDescent="0.25">
      <c r="C56" s="28">
        <v>42368</v>
      </c>
      <c r="D56" s="27">
        <v>154.85292789376683</v>
      </c>
      <c r="E56" s="27">
        <v>22.308773556888315</v>
      </c>
    </row>
    <row r="57" spans="3:5" x14ac:dyDescent="0.25">
      <c r="C57" s="28">
        <v>42459</v>
      </c>
      <c r="D57" s="27">
        <v>151.93224508552214</v>
      </c>
      <c r="E57" s="27">
        <v>21.552763178003968</v>
      </c>
    </row>
    <row r="58" spans="3:5" x14ac:dyDescent="0.25">
      <c r="C58" s="28">
        <v>42551</v>
      </c>
      <c r="D58" s="27">
        <v>150.89802092600493</v>
      </c>
      <c r="E58" s="27">
        <v>21.503673836793212</v>
      </c>
    </row>
    <row r="59" spans="3:5" x14ac:dyDescent="0.25">
      <c r="C59" s="28">
        <v>42643</v>
      </c>
      <c r="D59" s="27">
        <v>148.27889126279516</v>
      </c>
      <c r="E59" s="27">
        <v>20.980212717596594</v>
      </c>
    </row>
    <row r="60" spans="3:5" x14ac:dyDescent="0.25">
      <c r="C60" s="28">
        <v>42734</v>
      </c>
      <c r="D60" s="27">
        <v>144.15158230406891</v>
      </c>
      <c r="E60" s="27">
        <v>20.345711988654092</v>
      </c>
    </row>
    <row r="61" spans="3:5" x14ac:dyDescent="0.25">
      <c r="C61" s="28">
        <v>42824</v>
      </c>
      <c r="D61" s="27">
        <v>140.78158152611729</v>
      </c>
      <c r="E61" s="27">
        <v>20.438676281555487</v>
      </c>
    </row>
    <row r="62" spans="3:5" x14ac:dyDescent="0.25">
      <c r="C62" s="28">
        <v>42916</v>
      </c>
      <c r="D62" s="27">
        <v>137.94143359415668</v>
      </c>
      <c r="E62" s="27">
        <v>20.158606522142037</v>
      </c>
    </row>
    <row r="63" spans="3:5" x14ac:dyDescent="0.25">
      <c r="C63" s="28">
        <v>43008</v>
      </c>
      <c r="D63" s="27">
        <v>135.45826691983626</v>
      </c>
      <c r="E63" s="27">
        <v>19.475392924000353</v>
      </c>
    </row>
    <row r="64" spans="3:5" x14ac:dyDescent="0.25">
      <c r="C64" s="28">
        <v>43099</v>
      </c>
      <c r="D64" s="27">
        <v>130.80678051498231</v>
      </c>
      <c r="E64" s="27">
        <v>18.24822071372424</v>
      </c>
    </row>
    <row r="65" spans="3:5" x14ac:dyDescent="0.25">
      <c r="C65" s="28">
        <v>43189</v>
      </c>
      <c r="D65" s="27">
        <v>128.46721242468448</v>
      </c>
      <c r="E65" s="27">
        <v>18.68385779058864</v>
      </c>
    </row>
    <row r="66" spans="3:5" x14ac:dyDescent="0.25">
      <c r="C66" s="28">
        <v>43281</v>
      </c>
      <c r="D66" s="27">
        <v>125.32434382888376</v>
      </c>
      <c r="E66" s="27">
        <v>17.935856753034447</v>
      </c>
    </row>
    <row r="67" spans="3:5" x14ac:dyDescent="0.25">
      <c r="C67" s="28">
        <v>43373</v>
      </c>
      <c r="D67" s="27">
        <v>122.97117118518351</v>
      </c>
      <c r="E67" s="27">
        <v>17.341398761787847</v>
      </c>
    </row>
    <row r="68" spans="3:5" x14ac:dyDescent="0.25">
      <c r="C68" s="28">
        <v>43464</v>
      </c>
      <c r="D68" s="27">
        <v>122.35630054401145</v>
      </c>
      <c r="E68" s="27">
        <v>17.399076456260769</v>
      </c>
    </row>
    <row r="69" spans="3:5" x14ac:dyDescent="0.25">
      <c r="C69" s="28">
        <v>43554</v>
      </c>
      <c r="D69" s="27">
        <v>119.59397146838482</v>
      </c>
      <c r="E69" s="27">
        <v>16.899389907432337</v>
      </c>
    </row>
    <row r="70" spans="3:5" x14ac:dyDescent="0.25">
      <c r="C70" s="28">
        <v>43646</v>
      </c>
      <c r="D70" s="27">
        <v>116.00988911326735</v>
      </c>
      <c r="E70" s="27">
        <v>16.311964683011524</v>
      </c>
    </row>
    <row r="71" spans="3:5" x14ac:dyDescent="0.25">
      <c r="C71" s="28">
        <v>43738</v>
      </c>
      <c r="D71" s="27">
        <v>114.84841627639975</v>
      </c>
      <c r="E71" s="27">
        <v>16.503305316729726</v>
      </c>
    </row>
    <row r="72" spans="3:5" x14ac:dyDescent="0.25">
      <c r="C72" s="28">
        <v>43829</v>
      </c>
      <c r="D72" s="27">
        <v>112.63976280008426</v>
      </c>
      <c r="E72" s="27">
        <v>16.036597626614977</v>
      </c>
    </row>
    <row r="73" spans="3:5" x14ac:dyDescent="0.25">
      <c r="C73" s="28">
        <v>43920</v>
      </c>
      <c r="D73" s="27">
        <v>109.42574881709109</v>
      </c>
      <c r="E73" s="27">
        <v>14.696077317023654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
  <sheetViews>
    <sheetView workbookViewId="0">
      <selection activeCell="A4" sqref="A4:XFD4"/>
    </sheetView>
  </sheetViews>
  <sheetFormatPr defaultColWidth="8.7109375" defaultRowHeight="15" x14ac:dyDescent="0.25"/>
  <cols>
    <col min="1" max="1" width="22.7109375" style="25" customWidth="1"/>
    <col min="2" max="2" width="11.85546875" style="25" customWidth="1"/>
    <col min="3" max="3" width="13.140625" style="25" customWidth="1"/>
    <col min="4" max="16384" width="8.7109375" style="25"/>
  </cols>
  <sheetData>
    <row r="1" spans="1:11" x14ac:dyDescent="0.25">
      <c r="A1" s="9" t="s">
        <v>307</v>
      </c>
    </row>
    <row r="3" spans="1:11" x14ac:dyDescent="0.25">
      <c r="A3" s="25" t="s">
        <v>356</v>
      </c>
    </row>
    <row r="4" spans="1:11" x14ac:dyDescent="0.25">
      <c r="A4" s="51" t="s">
        <v>308</v>
      </c>
      <c r="B4" s="50"/>
      <c r="C4" s="50"/>
    </row>
    <row r="5" spans="1:11" x14ac:dyDescent="0.25">
      <c r="A5" s="51" t="s">
        <v>309</v>
      </c>
    </row>
    <row r="7" spans="1:11" x14ac:dyDescent="0.25">
      <c r="B7" s="49" t="s">
        <v>299</v>
      </c>
      <c r="C7" s="49" t="s">
        <v>300</v>
      </c>
      <c r="G7" s="25" t="s">
        <v>68</v>
      </c>
      <c r="K7" s="25" t="s">
        <v>68</v>
      </c>
    </row>
    <row r="8" spans="1:11" x14ac:dyDescent="0.25">
      <c r="A8" s="25" t="s">
        <v>301</v>
      </c>
      <c r="B8" s="52">
        <v>3.6874322974349298</v>
      </c>
      <c r="C8" s="52">
        <v>1.27160372486263</v>
      </c>
    </row>
    <row r="9" spans="1:11" x14ac:dyDescent="0.25">
      <c r="A9" s="25" t="s">
        <v>302</v>
      </c>
      <c r="B9" s="52">
        <v>15.6473194696386</v>
      </c>
      <c r="C9" s="52">
        <v>2.8608143163569801</v>
      </c>
    </row>
    <row r="10" spans="1:11" x14ac:dyDescent="0.25">
      <c r="A10" s="25" t="s">
        <v>303</v>
      </c>
      <c r="B10" s="52">
        <v>17.773095001003501</v>
      </c>
      <c r="C10" s="52">
        <v>7.6353827649397497</v>
      </c>
    </row>
    <row r="11" spans="1:11" x14ac:dyDescent="0.25">
      <c r="A11" s="25" t="s">
        <v>304</v>
      </c>
      <c r="B11" s="52">
        <v>8.2322812486615611</v>
      </c>
      <c r="C11" s="52">
        <v>13.1269169293492</v>
      </c>
    </row>
    <row r="12" spans="1:11" x14ac:dyDescent="0.25">
      <c r="A12" s="25" t="s">
        <v>305</v>
      </c>
      <c r="B12" s="52">
        <v>7.614826256937671</v>
      </c>
      <c r="C12" s="52">
        <v>20.595543508082301</v>
      </c>
    </row>
    <row r="13" spans="1:11" x14ac:dyDescent="0.25">
      <c r="A13" s="25" t="s">
        <v>306</v>
      </c>
      <c r="B13" s="52">
        <v>47.045045726323799</v>
      </c>
      <c r="C13" s="52">
        <v>54.509738756409199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8"/>
  <sheetViews>
    <sheetView workbookViewId="0"/>
  </sheetViews>
  <sheetFormatPr defaultRowHeight="15" x14ac:dyDescent="0.25"/>
  <cols>
    <col min="1" max="1" width="19.28515625" customWidth="1"/>
  </cols>
  <sheetData>
    <row r="1" spans="1:13" ht="15" customHeight="1" x14ac:dyDescent="0.25">
      <c r="A1" s="9" t="s">
        <v>326</v>
      </c>
    </row>
    <row r="2" spans="1:13" ht="15" customHeight="1" x14ac:dyDescent="0.25">
      <c r="A2" s="9"/>
    </row>
    <row r="3" spans="1:13" ht="15" customHeight="1" x14ac:dyDescent="0.25">
      <c r="A3" s="25" t="s">
        <v>357</v>
      </c>
    </row>
    <row r="4" spans="1:13" x14ac:dyDescent="0.25">
      <c r="A4" t="s">
        <v>33</v>
      </c>
    </row>
    <row r="5" spans="1:13" x14ac:dyDescent="0.25">
      <c r="A5" t="s">
        <v>176</v>
      </c>
    </row>
    <row r="8" spans="1:13" x14ac:dyDescent="0.25">
      <c r="B8" s="16">
        <v>43983</v>
      </c>
      <c r="C8" s="16">
        <v>44013</v>
      </c>
      <c r="D8" s="16">
        <v>44044</v>
      </c>
      <c r="E8" s="16">
        <v>44075</v>
      </c>
      <c r="F8" s="16">
        <v>44105</v>
      </c>
    </row>
    <row r="9" spans="1:13" x14ac:dyDescent="0.25">
      <c r="A9" t="s">
        <v>28</v>
      </c>
      <c r="B9">
        <v>10</v>
      </c>
      <c r="C9">
        <v>7.3</v>
      </c>
      <c r="D9">
        <v>6.4</v>
      </c>
      <c r="E9">
        <v>5</v>
      </c>
      <c r="F9">
        <v>1.5</v>
      </c>
    </row>
    <row r="10" spans="1:13" x14ac:dyDescent="0.25">
      <c r="A10" t="s">
        <v>29</v>
      </c>
      <c r="B10">
        <v>10.4</v>
      </c>
      <c r="C10">
        <v>8.1</v>
      </c>
      <c r="D10">
        <v>7.5</v>
      </c>
      <c r="E10">
        <v>6</v>
      </c>
      <c r="F10">
        <v>2.2999999999999998</v>
      </c>
      <c r="I10" s="38" t="s">
        <v>175</v>
      </c>
      <c r="M10" s="39" t="s">
        <v>68</v>
      </c>
    </row>
    <row r="11" spans="1:13" x14ac:dyDescent="0.25">
      <c r="A11" t="s">
        <v>30</v>
      </c>
      <c r="B11">
        <v>8.4</v>
      </c>
      <c r="C11">
        <v>7.2</v>
      </c>
      <c r="D11">
        <v>5.7</v>
      </c>
      <c r="E11">
        <v>5.2</v>
      </c>
      <c r="F11">
        <v>1.7</v>
      </c>
    </row>
    <row r="17" spans="10:11" x14ac:dyDescent="0.25">
      <c r="J17" s="66"/>
      <c r="K17" s="66"/>
    </row>
    <row r="18" spans="10:11" ht="18" customHeight="1" x14ac:dyDescent="0.25"/>
  </sheetData>
  <mergeCells count="1">
    <mergeCell ref="J17:K17"/>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6"/>
  <sheetViews>
    <sheetView workbookViewId="0"/>
  </sheetViews>
  <sheetFormatPr defaultRowHeight="15" x14ac:dyDescent="0.25"/>
  <cols>
    <col min="2" max="3" width="14.85546875" bestFit="1" customWidth="1"/>
    <col min="4" max="4" width="30.140625" bestFit="1" customWidth="1"/>
  </cols>
  <sheetData>
    <row r="1" spans="1:10" x14ac:dyDescent="0.25">
      <c r="A1" s="9" t="s">
        <v>327</v>
      </c>
    </row>
    <row r="2" spans="1:10" x14ac:dyDescent="0.25">
      <c r="A2" s="9"/>
    </row>
    <row r="3" spans="1:10" x14ac:dyDescent="0.25">
      <c r="A3" t="s">
        <v>358</v>
      </c>
    </row>
    <row r="4" spans="1:10" x14ac:dyDescent="0.25">
      <c r="A4" t="s">
        <v>33</v>
      </c>
    </row>
    <row r="5" spans="1:10" x14ac:dyDescent="0.25">
      <c r="A5" t="s">
        <v>188</v>
      </c>
    </row>
    <row r="7" spans="1:10" x14ac:dyDescent="0.25">
      <c r="B7" t="s">
        <v>189</v>
      </c>
      <c r="C7" t="s">
        <v>190</v>
      </c>
      <c r="D7" t="s">
        <v>191</v>
      </c>
    </row>
    <row r="8" spans="1:10" x14ac:dyDescent="0.25">
      <c r="A8" t="s">
        <v>5</v>
      </c>
      <c r="B8">
        <v>334</v>
      </c>
      <c r="C8">
        <v>943</v>
      </c>
      <c r="D8">
        <v>992</v>
      </c>
      <c r="G8" s="53" t="s">
        <v>186</v>
      </c>
      <c r="J8" s="11" t="s">
        <v>186</v>
      </c>
    </row>
    <row r="9" spans="1:10" x14ac:dyDescent="0.25">
      <c r="A9" t="s">
        <v>6</v>
      </c>
      <c r="B9">
        <v>397</v>
      </c>
      <c r="C9">
        <v>662</v>
      </c>
      <c r="D9">
        <v>992</v>
      </c>
    </row>
    <row r="10" spans="1:10" x14ac:dyDescent="0.25">
      <c r="A10" t="s">
        <v>7</v>
      </c>
      <c r="B10">
        <v>1007</v>
      </c>
      <c r="C10">
        <v>922</v>
      </c>
      <c r="D10">
        <v>992</v>
      </c>
    </row>
    <row r="11" spans="1:10" x14ac:dyDescent="0.25">
      <c r="A11" t="s">
        <v>8</v>
      </c>
      <c r="B11">
        <v>472</v>
      </c>
      <c r="C11">
        <v>2970</v>
      </c>
      <c r="D11">
        <v>992</v>
      </c>
    </row>
    <row r="12" spans="1:10" x14ac:dyDescent="0.25">
      <c r="A12" t="s">
        <v>9</v>
      </c>
      <c r="B12">
        <v>728</v>
      </c>
      <c r="C12">
        <v>1519</v>
      </c>
      <c r="D12">
        <v>992</v>
      </c>
    </row>
    <row r="13" spans="1:10" x14ac:dyDescent="0.25">
      <c r="A13" t="s">
        <v>10</v>
      </c>
      <c r="B13">
        <v>768</v>
      </c>
      <c r="C13">
        <v>845</v>
      </c>
      <c r="D13">
        <v>992</v>
      </c>
    </row>
    <row r="14" spans="1:10" x14ac:dyDescent="0.25">
      <c r="A14" t="s">
        <v>11</v>
      </c>
      <c r="B14">
        <v>692</v>
      </c>
      <c r="C14">
        <v>1983</v>
      </c>
      <c r="D14">
        <v>992</v>
      </c>
    </row>
    <row r="15" spans="1:10" x14ac:dyDescent="0.25">
      <c r="A15" t="s">
        <v>12</v>
      </c>
      <c r="B15">
        <v>653</v>
      </c>
      <c r="C15">
        <v>248</v>
      </c>
      <c r="D15">
        <v>992</v>
      </c>
    </row>
    <row r="16" spans="1:10" x14ac:dyDescent="0.25">
      <c r="A16" t="s">
        <v>13</v>
      </c>
      <c r="B16">
        <v>213</v>
      </c>
      <c r="C16">
        <v>685</v>
      </c>
      <c r="D16">
        <v>992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1"/>
  <sheetViews>
    <sheetView workbookViewId="0"/>
  </sheetViews>
  <sheetFormatPr defaultRowHeight="15" x14ac:dyDescent="0.25"/>
  <cols>
    <col min="1" max="3" width="17.42578125" customWidth="1"/>
  </cols>
  <sheetData>
    <row r="1" spans="1:3" ht="15.75" thickBot="1" x14ac:dyDescent="0.3">
      <c r="A1" s="9" t="s">
        <v>328</v>
      </c>
      <c r="C1" s="17"/>
    </row>
    <row r="2" spans="1:3" ht="15.75" thickBot="1" x14ac:dyDescent="0.3">
      <c r="C2" s="17"/>
    </row>
    <row r="3" spans="1:3" x14ac:dyDescent="0.25">
      <c r="A3" t="s">
        <v>359</v>
      </c>
    </row>
    <row r="4" spans="1:3" x14ac:dyDescent="0.25">
      <c r="A4" t="s">
        <v>177</v>
      </c>
    </row>
    <row r="5" spans="1:3" x14ac:dyDescent="0.25">
      <c r="A5" t="s">
        <v>178</v>
      </c>
    </row>
    <row r="10" spans="1:3" ht="15" customHeight="1" x14ac:dyDescent="0.25"/>
    <row r="11" spans="1:3" ht="15" customHeight="1" x14ac:dyDescent="0.25"/>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
  <sheetViews>
    <sheetView workbookViewId="0"/>
  </sheetViews>
  <sheetFormatPr defaultRowHeight="15" x14ac:dyDescent="0.25"/>
  <cols>
    <col min="1" max="1" width="44" customWidth="1"/>
    <col min="5" max="5" width="14.42578125" customWidth="1"/>
    <col min="6" max="6" width="12.85546875" customWidth="1"/>
  </cols>
  <sheetData>
    <row r="1" spans="1:7" s="50" customFormat="1" ht="23.1" customHeight="1" x14ac:dyDescent="0.25">
      <c r="A1" s="41" t="s">
        <v>329</v>
      </c>
    </row>
    <row r="3" spans="1:7" s="50" customFormat="1" x14ac:dyDescent="0.25">
      <c r="A3" s="54" t="s">
        <v>360</v>
      </c>
    </row>
    <row r="4" spans="1:7" s="50" customFormat="1" x14ac:dyDescent="0.25">
      <c r="A4" s="55" t="s">
        <v>322</v>
      </c>
    </row>
    <row r="5" spans="1:7" s="50" customFormat="1" x14ac:dyDescent="0.25">
      <c r="A5" s="50" t="s">
        <v>323</v>
      </c>
    </row>
    <row r="6" spans="1:7" s="50" customFormat="1" x14ac:dyDescent="0.25"/>
    <row r="7" spans="1:7" x14ac:dyDescent="0.25">
      <c r="E7" t="s">
        <v>310</v>
      </c>
      <c r="F7" t="s">
        <v>311</v>
      </c>
      <c r="G7" s="11" t="s">
        <v>312</v>
      </c>
    </row>
    <row r="8" spans="1:7" x14ac:dyDescent="0.25">
      <c r="A8" s="42" t="s">
        <v>68</v>
      </c>
      <c r="C8" t="s">
        <v>68</v>
      </c>
      <c r="E8" t="s">
        <v>113</v>
      </c>
      <c r="F8" t="s">
        <v>108</v>
      </c>
      <c r="G8" s="10">
        <v>3.3599898709678902E-2</v>
      </c>
    </row>
    <row r="9" spans="1:7" x14ac:dyDescent="0.25">
      <c r="E9" t="s">
        <v>112</v>
      </c>
      <c r="F9" t="s">
        <v>109</v>
      </c>
      <c r="G9" s="10">
        <v>0.21818794328646399</v>
      </c>
    </row>
    <row r="10" spans="1:7" x14ac:dyDescent="0.25">
      <c r="E10" t="s">
        <v>111</v>
      </c>
      <c r="F10" t="s">
        <v>110</v>
      </c>
      <c r="G10" s="10">
        <v>0.137822665065918</v>
      </c>
    </row>
    <row r="11" spans="1:7" x14ac:dyDescent="0.25">
      <c r="E11" t="s">
        <v>112</v>
      </c>
      <c r="F11" t="s">
        <v>110</v>
      </c>
      <c r="G11" s="10">
        <v>0.21594734712057401</v>
      </c>
    </row>
    <row r="12" spans="1:7" x14ac:dyDescent="0.25">
      <c r="E12" t="s">
        <v>112</v>
      </c>
      <c r="F12" t="s">
        <v>108</v>
      </c>
      <c r="G12" s="10">
        <v>5.2808884608167003E-2</v>
      </c>
    </row>
    <row r="13" spans="1:7" x14ac:dyDescent="0.25">
      <c r="E13" t="s">
        <v>111</v>
      </c>
      <c r="F13" t="s">
        <v>109</v>
      </c>
      <c r="G13" s="10">
        <v>6.5151381550239307E-2</v>
      </c>
    </row>
    <row r="14" spans="1:7" x14ac:dyDescent="0.25">
      <c r="E14" t="s">
        <v>111</v>
      </c>
      <c r="F14" t="s">
        <v>108</v>
      </c>
      <c r="G14" s="10">
        <v>0.27648187965895898</v>
      </c>
    </row>
    <row r="15" spans="1:7" x14ac:dyDescent="0.25">
      <c r="E15" t="s">
        <v>113</v>
      </c>
      <c r="F15" t="s">
        <v>109</v>
      </c>
      <c r="G15" s="10">
        <v>0</v>
      </c>
    </row>
    <row r="16" spans="1:7" x14ac:dyDescent="0.25">
      <c r="E16" t="s">
        <v>113</v>
      </c>
      <c r="F16" t="s">
        <v>110</v>
      </c>
      <c r="G16" s="10">
        <v>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8"/>
  <sheetViews>
    <sheetView workbookViewId="0"/>
  </sheetViews>
  <sheetFormatPr defaultRowHeight="15" x14ac:dyDescent="0.25"/>
  <cols>
    <col min="1" max="1" width="11.42578125" style="57" customWidth="1"/>
    <col min="2" max="2" width="11.28515625" style="57" customWidth="1"/>
    <col min="3" max="3" width="13.7109375" style="57" customWidth="1"/>
    <col min="4" max="4" width="14.42578125" style="57" customWidth="1"/>
    <col min="5" max="5" width="18.140625" style="57" customWidth="1"/>
  </cols>
  <sheetData>
    <row r="1" spans="1:11" x14ac:dyDescent="0.25">
      <c r="A1" s="56" t="s">
        <v>293</v>
      </c>
    </row>
    <row r="3" spans="1:11" x14ac:dyDescent="0.25">
      <c r="A3" s="57" t="s">
        <v>361</v>
      </c>
    </row>
    <row r="4" spans="1:11" x14ac:dyDescent="0.25">
      <c r="A4" s="57" t="s">
        <v>33</v>
      </c>
    </row>
    <row r="5" spans="1:11" x14ac:dyDescent="0.25">
      <c r="A5" s="57" t="s">
        <v>294</v>
      </c>
    </row>
    <row r="7" spans="1:11" ht="60" x14ac:dyDescent="0.25">
      <c r="A7" s="60"/>
      <c r="B7" s="61" t="s">
        <v>289</v>
      </c>
      <c r="C7" s="61" t="s">
        <v>290</v>
      </c>
      <c r="D7" s="61" t="s">
        <v>291</v>
      </c>
      <c r="E7" s="61" t="s">
        <v>292</v>
      </c>
    </row>
    <row r="8" spans="1:11" x14ac:dyDescent="0.25">
      <c r="A8" s="58">
        <v>40908</v>
      </c>
      <c r="B8" s="59">
        <v>38.692961840614444</v>
      </c>
      <c r="C8" s="59"/>
      <c r="D8" s="59"/>
      <c r="E8" s="59"/>
      <c r="G8" t="s">
        <v>68</v>
      </c>
      <c r="K8" t="s">
        <v>68</v>
      </c>
    </row>
    <row r="9" spans="1:11" x14ac:dyDescent="0.25">
      <c r="A9" s="58">
        <v>41090</v>
      </c>
      <c r="B9" s="59">
        <v>40.57906798634933</v>
      </c>
      <c r="C9" s="59"/>
      <c r="D9" s="59"/>
      <c r="E9" s="59"/>
    </row>
    <row r="10" spans="1:11" x14ac:dyDescent="0.25">
      <c r="A10" s="58">
        <v>41274</v>
      </c>
      <c r="B10" s="59">
        <v>39.576901642679594</v>
      </c>
      <c r="C10" s="59"/>
      <c r="D10" s="59"/>
      <c r="E10" s="59"/>
    </row>
    <row r="11" spans="1:11" x14ac:dyDescent="0.25">
      <c r="A11" s="58">
        <v>41455</v>
      </c>
      <c r="B11" s="59">
        <v>40.508996208586005</v>
      </c>
      <c r="C11" s="59"/>
      <c r="D11" s="59"/>
      <c r="E11" s="59"/>
    </row>
    <row r="12" spans="1:11" x14ac:dyDescent="0.25">
      <c r="A12" s="58">
        <v>41639</v>
      </c>
      <c r="B12" s="59">
        <v>35.896772301874144</v>
      </c>
      <c r="C12" s="59"/>
      <c r="D12" s="59"/>
      <c r="E12" s="59"/>
    </row>
    <row r="13" spans="1:11" x14ac:dyDescent="0.25">
      <c r="A13" s="58">
        <v>41820</v>
      </c>
      <c r="B13" s="59">
        <v>32.453799915085696</v>
      </c>
      <c r="C13" s="59"/>
      <c r="D13" s="59"/>
      <c r="E13" s="59"/>
    </row>
    <row r="14" spans="1:11" x14ac:dyDescent="0.25">
      <c r="A14" s="58">
        <v>42004</v>
      </c>
      <c r="B14" s="59">
        <v>25.002170314291444</v>
      </c>
      <c r="C14" s="59"/>
      <c r="D14" s="59"/>
      <c r="E14" s="59"/>
    </row>
    <row r="15" spans="1:11" x14ac:dyDescent="0.25">
      <c r="A15" s="58">
        <v>42185</v>
      </c>
      <c r="B15" s="59">
        <v>22.773683888828426</v>
      </c>
      <c r="C15" s="59"/>
      <c r="D15" s="59"/>
      <c r="E15" s="59"/>
    </row>
    <row r="16" spans="1:11" x14ac:dyDescent="0.25">
      <c r="A16" s="58">
        <v>42369</v>
      </c>
      <c r="B16" s="59">
        <v>17.193259728539292</v>
      </c>
      <c r="C16" s="59"/>
      <c r="D16" s="59"/>
      <c r="E16" s="59"/>
    </row>
    <row r="17" spans="1:5" x14ac:dyDescent="0.25">
      <c r="A17" s="58">
        <v>42551</v>
      </c>
      <c r="B17" s="59">
        <v>15.783061032863849</v>
      </c>
      <c r="C17" s="59"/>
      <c r="D17" s="59"/>
      <c r="E17" s="59"/>
    </row>
    <row r="18" spans="1:5" x14ac:dyDescent="0.25">
      <c r="A18" s="58">
        <v>42735</v>
      </c>
      <c r="B18" s="59">
        <v>14.053242597098192</v>
      </c>
      <c r="C18" s="59"/>
      <c r="D18" s="59"/>
      <c r="E18" s="59"/>
    </row>
    <row r="19" spans="1:5" x14ac:dyDescent="0.25">
      <c r="A19" s="58">
        <v>42916</v>
      </c>
      <c r="B19" s="59">
        <v>11.734053860084206</v>
      </c>
      <c r="C19" s="59"/>
      <c r="D19" s="59"/>
      <c r="E19" s="59"/>
    </row>
    <row r="20" spans="1:5" x14ac:dyDescent="0.25">
      <c r="A20" s="58">
        <v>43100</v>
      </c>
      <c r="B20" s="59">
        <v>7.5775474401109291</v>
      </c>
      <c r="C20" s="59"/>
      <c r="D20" s="59"/>
      <c r="E20" s="59"/>
    </row>
    <row r="21" spans="1:5" x14ac:dyDescent="0.25">
      <c r="A21" s="58">
        <v>43281</v>
      </c>
      <c r="B21" s="59">
        <v>5.5044217961211288</v>
      </c>
      <c r="C21" s="59"/>
      <c r="D21" s="59"/>
      <c r="E21" s="59"/>
    </row>
    <row r="22" spans="1:5" x14ac:dyDescent="0.25">
      <c r="A22" s="58">
        <v>43465</v>
      </c>
      <c r="B22" s="59">
        <v>3.4258594497447925</v>
      </c>
      <c r="C22" s="59"/>
      <c r="D22" s="59"/>
      <c r="E22" s="59"/>
    </row>
    <row r="23" spans="1:5" x14ac:dyDescent="0.25">
      <c r="A23" s="58">
        <v>43646</v>
      </c>
      <c r="B23" s="59">
        <v>3.2999187212137633</v>
      </c>
      <c r="C23" s="59"/>
      <c r="D23" s="59"/>
      <c r="E23" s="59"/>
    </row>
    <row r="24" spans="1:5" x14ac:dyDescent="0.25">
      <c r="A24" s="58">
        <v>43830</v>
      </c>
      <c r="B24" s="59">
        <v>2.4529669004963002</v>
      </c>
      <c r="C24" s="59"/>
      <c r="D24" s="59"/>
      <c r="E24" s="59"/>
    </row>
    <row r="25" spans="1:5" x14ac:dyDescent="0.25">
      <c r="A25" s="58">
        <v>44012</v>
      </c>
      <c r="B25" s="59">
        <v>2.4214067189137274</v>
      </c>
      <c r="C25" s="59">
        <v>2.4214067189137274</v>
      </c>
      <c r="D25" s="59">
        <v>2.4214067189137274</v>
      </c>
      <c r="E25" s="59">
        <v>2.4214067189137274</v>
      </c>
    </row>
    <row r="26" spans="1:5" x14ac:dyDescent="0.25">
      <c r="A26" s="58">
        <v>44377</v>
      </c>
      <c r="B26" s="59"/>
      <c r="C26" s="59">
        <v>1.9941580558358036</v>
      </c>
      <c r="D26" s="59">
        <v>2.1391962119080525</v>
      </c>
      <c r="E26" s="59">
        <v>9.3688741588020132</v>
      </c>
    </row>
    <row r="27" spans="1:5" x14ac:dyDescent="0.25">
      <c r="A27" s="58">
        <v>44742</v>
      </c>
      <c r="B27" s="59"/>
      <c r="C27" s="59">
        <v>2.1605958539193</v>
      </c>
      <c r="D27" s="59">
        <v>6.6770005985937519</v>
      </c>
      <c r="E27" s="59">
        <v>17.211952815326381</v>
      </c>
    </row>
    <row r="28" spans="1:5" x14ac:dyDescent="0.25">
      <c r="A28" s="58">
        <v>45107</v>
      </c>
      <c r="B28" s="59"/>
      <c r="C28" s="59">
        <v>1.748412163615249</v>
      </c>
      <c r="D28" s="59">
        <v>8.1774649098911816</v>
      </c>
      <c r="E28" s="59">
        <v>30.536638518114955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
  <sheetViews>
    <sheetView workbookViewId="0"/>
  </sheetViews>
  <sheetFormatPr defaultColWidth="8.7109375" defaultRowHeight="15" x14ac:dyDescent="0.25"/>
  <cols>
    <col min="1" max="1" width="22.42578125" style="25" customWidth="1"/>
    <col min="2" max="16384" width="8.7109375" style="25"/>
  </cols>
  <sheetData>
    <row r="1" spans="1:11" x14ac:dyDescent="0.25">
      <c r="A1" s="62" t="s">
        <v>330</v>
      </c>
      <c r="B1" s="63"/>
    </row>
    <row r="2" spans="1:11" x14ac:dyDescent="0.25">
      <c r="B2" s="54"/>
    </row>
    <row r="3" spans="1:11" x14ac:dyDescent="0.25">
      <c r="A3" s="54" t="s">
        <v>362</v>
      </c>
      <c r="B3" s="47"/>
    </row>
    <row r="4" spans="1:11" x14ac:dyDescent="0.25">
      <c r="A4" s="51" t="s">
        <v>33</v>
      </c>
    </row>
    <row r="5" spans="1:11" x14ac:dyDescent="0.25">
      <c r="A5" s="25" t="s">
        <v>321</v>
      </c>
    </row>
    <row r="9" spans="1:11" x14ac:dyDescent="0.25">
      <c r="A9" s="9" t="s">
        <v>339</v>
      </c>
      <c r="B9" s="9" t="s">
        <v>313</v>
      </c>
      <c r="C9" s="49" t="s">
        <v>312</v>
      </c>
      <c r="D9" s="49" t="s">
        <v>314</v>
      </c>
      <c r="E9" s="49" t="s">
        <v>315</v>
      </c>
      <c r="G9" s="25" t="s">
        <v>68</v>
      </c>
      <c r="K9" s="25" t="s">
        <v>68</v>
      </c>
    </row>
    <row r="10" spans="1:11" x14ac:dyDescent="0.25">
      <c r="A10" s="25" t="s">
        <v>316</v>
      </c>
      <c r="B10" s="25" t="s">
        <v>317</v>
      </c>
      <c r="C10" s="52">
        <v>0</v>
      </c>
      <c r="D10" s="52">
        <v>0</v>
      </c>
      <c r="E10" s="52">
        <v>0</v>
      </c>
    </row>
    <row r="11" spans="1:11" x14ac:dyDescent="0.25">
      <c r="A11" s="25" t="s">
        <v>318</v>
      </c>
      <c r="B11" s="25" t="s">
        <v>317</v>
      </c>
      <c r="C11" s="52">
        <f>0.0644564597962821*100</f>
        <v>6.4456459796282104</v>
      </c>
      <c r="D11" s="52">
        <f>0.0830457118876237*100</f>
        <v>8.3045711887623703</v>
      </c>
      <c r="E11" s="52">
        <f>0.102582856139721*100</f>
        <v>10.258285613972101</v>
      </c>
    </row>
    <row r="12" spans="1:11" x14ac:dyDescent="0.25">
      <c r="A12" s="50" t="s">
        <v>319</v>
      </c>
      <c r="B12" s="25" t="s">
        <v>317</v>
      </c>
      <c r="C12" s="52">
        <f>0.0225280020202771*100</f>
        <v>2.2528002020277103</v>
      </c>
      <c r="D12" s="52">
        <f>0.0341472415420275*100</f>
        <v>3.4147241542027502</v>
      </c>
      <c r="E12" s="52">
        <f>0.047861334624516*100</f>
        <v>4.7861334624516001</v>
      </c>
    </row>
    <row r="13" spans="1:11" x14ac:dyDescent="0.25">
      <c r="A13" s="25" t="s">
        <v>320</v>
      </c>
      <c r="B13" s="25" t="s">
        <v>317</v>
      </c>
      <c r="C13" s="52">
        <f>0.0118677387740627*100</f>
        <v>1.1867738774062699</v>
      </c>
      <c r="D13" s="52">
        <f>0.0216334657438856*100</f>
        <v>2.16334657438856</v>
      </c>
      <c r="E13" s="52">
        <f>0.033009903058708*100</f>
        <v>3.3009903058707999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1"/>
  <sheetViews>
    <sheetView workbookViewId="0">
      <selection activeCell="A4" sqref="A4"/>
    </sheetView>
  </sheetViews>
  <sheetFormatPr defaultRowHeight="15" x14ac:dyDescent="0.25"/>
  <cols>
    <col min="1" max="1" width="16.140625" customWidth="1"/>
  </cols>
  <sheetData>
    <row r="1" spans="1:12" x14ac:dyDescent="0.25">
      <c r="A1" s="9" t="s">
        <v>331</v>
      </c>
    </row>
    <row r="3" spans="1:12" x14ac:dyDescent="0.25">
      <c r="A3" t="s">
        <v>363</v>
      </c>
    </row>
    <row r="4" spans="1:12" x14ac:dyDescent="0.25">
      <c r="A4" t="s">
        <v>340</v>
      </c>
    </row>
    <row r="5" spans="1:12" x14ac:dyDescent="0.25">
      <c r="A5" t="s">
        <v>194</v>
      </c>
    </row>
    <row r="7" spans="1:12" x14ac:dyDescent="0.25">
      <c r="B7">
        <v>2011</v>
      </c>
      <c r="C7">
        <v>2012</v>
      </c>
      <c r="D7">
        <v>2013</v>
      </c>
      <c r="E7">
        <v>2014</v>
      </c>
      <c r="F7">
        <v>2015</v>
      </c>
      <c r="G7">
        <v>2016</v>
      </c>
      <c r="H7">
        <v>2017</v>
      </c>
      <c r="I7">
        <v>2018</v>
      </c>
      <c r="J7">
        <v>2019</v>
      </c>
      <c r="K7">
        <v>2020</v>
      </c>
      <c r="L7">
        <v>2021</v>
      </c>
    </row>
    <row r="8" spans="1:12" x14ac:dyDescent="0.25">
      <c r="A8" t="s">
        <v>192</v>
      </c>
      <c r="B8">
        <v>150</v>
      </c>
      <c r="C8">
        <v>166</v>
      </c>
      <c r="D8">
        <v>157</v>
      </c>
      <c r="E8">
        <v>136</v>
      </c>
      <c r="F8">
        <v>124</v>
      </c>
      <c r="G8">
        <v>115</v>
      </c>
      <c r="H8">
        <v>108</v>
      </c>
      <c r="I8">
        <v>104</v>
      </c>
      <c r="J8">
        <v>96</v>
      </c>
      <c r="K8">
        <v>108</v>
      </c>
      <c r="L8">
        <v>115</v>
      </c>
    </row>
    <row r="9" spans="1:12" x14ac:dyDescent="0.25">
      <c r="A9" t="s">
        <v>193</v>
      </c>
      <c r="B9">
        <v>-17.3</v>
      </c>
      <c r="C9">
        <v>-11.2</v>
      </c>
      <c r="D9">
        <v>-8.1</v>
      </c>
      <c r="E9">
        <v>-4.8</v>
      </c>
      <c r="F9">
        <v>-3.2</v>
      </c>
      <c r="G9" s="14">
        <v>-1</v>
      </c>
      <c r="H9">
        <v>-0.5</v>
      </c>
      <c r="I9">
        <v>0.2</v>
      </c>
      <c r="J9">
        <v>0.9</v>
      </c>
      <c r="K9">
        <v>-10.7</v>
      </c>
      <c r="L9">
        <v>-9.8000000000000007</v>
      </c>
    </row>
    <row r="11" spans="1:12" x14ac:dyDescent="0.25">
      <c r="A11" s="11" t="s">
        <v>68</v>
      </c>
      <c r="E11" t="s">
        <v>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
  <sheetViews>
    <sheetView workbookViewId="0"/>
  </sheetViews>
  <sheetFormatPr defaultRowHeight="15" x14ac:dyDescent="0.25"/>
  <cols>
    <col min="1" max="1" width="14" customWidth="1"/>
    <col min="2" max="2" width="12" bestFit="1" customWidth="1"/>
    <col min="3" max="3" width="17.85546875" customWidth="1"/>
    <col min="4" max="4" width="35.85546875" customWidth="1"/>
  </cols>
  <sheetData>
    <row r="1" spans="1:11" x14ac:dyDescent="0.25">
      <c r="A1" s="9" t="s">
        <v>332</v>
      </c>
    </row>
    <row r="2" spans="1:11" x14ac:dyDescent="0.25">
      <c r="A2" s="9"/>
    </row>
    <row r="3" spans="1:11" x14ac:dyDescent="0.25">
      <c r="A3" s="25" t="s">
        <v>364</v>
      </c>
    </row>
    <row r="4" spans="1:11" x14ac:dyDescent="0.25">
      <c r="A4" t="s">
        <v>211</v>
      </c>
    </row>
    <row r="5" spans="1:11" x14ac:dyDescent="0.25">
      <c r="A5" t="s">
        <v>212</v>
      </c>
    </row>
    <row r="6" spans="1:11" x14ac:dyDescent="0.25">
      <c r="A6" s="25"/>
    </row>
    <row r="8" spans="1:11" x14ac:dyDescent="0.25">
      <c r="B8" s="11" t="s">
        <v>195</v>
      </c>
      <c r="C8" s="11" t="s">
        <v>196</v>
      </c>
      <c r="D8" s="11" t="s">
        <v>197</v>
      </c>
      <c r="G8" s="11" t="s">
        <v>210</v>
      </c>
      <c r="K8" t="s">
        <v>68</v>
      </c>
    </row>
    <row r="9" spans="1:11" x14ac:dyDescent="0.25">
      <c r="A9" t="s">
        <v>198</v>
      </c>
      <c r="B9">
        <v>45155</v>
      </c>
      <c r="C9">
        <v>20618</v>
      </c>
      <c r="D9">
        <v>6.3</v>
      </c>
    </row>
    <row r="10" spans="1:11" x14ac:dyDescent="0.25">
      <c r="A10" t="s">
        <v>199</v>
      </c>
      <c r="B10">
        <v>43040</v>
      </c>
      <c r="C10">
        <v>18626</v>
      </c>
      <c r="D10">
        <v>9.9</v>
      </c>
    </row>
    <row r="11" spans="1:11" x14ac:dyDescent="0.25">
      <c r="A11" t="s">
        <v>200</v>
      </c>
      <c r="B11">
        <v>37226</v>
      </c>
      <c r="C11">
        <v>13151</v>
      </c>
      <c r="D11">
        <v>3.1</v>
      </c>
    </row>
    <row r="12" spans="1:11" x14ac:dyDescent="0.25">
      <c r="A12" t="s">
        <v>201</v>
      </c>
      <c r="B12">
        <v>36084</v>
      </c>
      <c r="C12">
        <v>12076</v>
      </c>
      <c r="D12">
        <v>-6.1</v>
      </c>
    </row>
    <row r="13" spans="1:11" x14ac:dyDescent="0.25">
      <c r="A13" t="s">
        <v>202</v>
      </c>
      <c r="B13">
        <v>35402</v>
      </c>
      <c r="C13">
        <v>11434</v>
      </c>
      <c r="D13">
        <v>1.2</v>
      </c>
    </row>
    <row r="14" spans="1:11" x14ac:dyDescent="0.25">
      <c r="A14" t="s">
        <v>203</v>
      </c>
      <c r="B14">
        <v>35020</v>
      </c>
      <c r="C14">
        <v>11073</v>
      </c>
      <c r="D14">
        <v>2.1</v>
      </c>
    </row>
    <row r="15" spans="1:11" x14ac:dyDescent="0.25">
      <c r="A15" t="s">
        <v>204</v>
      </c>
      <c r="B15">
        <v>33791</v>
      </c>
      <c r="C15">
        <v>9916</v>
      </c>
      <c r="D15">
        <v>-9.5</v>
      </c>
    </row>
    <row r="16" spans="1:11" x14ac:dyDescent="0.25">
      <c r="A16" t="s">
        <v>81</v>
      </c>
      <c r="B16">
        <v>31808</v>
      </c>
      <c r="C16">
        <v>8049</v>
      </c>
      <c r="D16">
        <v>-14.9</v>
      </c>
    </row>
    <row r="17" spans="1:4" x14ac:dyDescent="0.25">
      <c r="A17" t="s">
        <v>205</v>
      </c>
      <c r="B17">
        <v>31684</v>
      </c>
      <c r="C17">
        <v>7932</v>
      </c>
      <c r="D17">
        <v>-2.2000000000000002</v>
      </c>
    </row>
    <row r="18" spans="1:4" x14ac:dyDescent="0.25">
      <c r="A18" t="s">
        <v>206</v>
      </c>
      <c r="B18">
        <v>27632</v>
      </c>
      <c r="C18">
        <v>5110</v>
      </c>
      <c r="D18">
        <v>-19.399999999999999</v>
      </c>
    </row>
    <row r="19" spans="1:4" x14ac:dyDescent="0.25">
      <c r="A19" t="s">
        <v>207</v>
      </c>
      <c r="B19">
        <v>26454</v>
      </c>
      <c r="C19">
        <v>4640</v>
      </c>
      <c r="D19">
        <v>-7.5</v>
      </c>
    </row>
    <row r="20" spans="1:4" x14ac:dyDescent="0.25">
      <c r="A20" t="s">
        <v>208</v>
      </c>
      <c r="B20">
        <v>26201</v>
      </c>
      <c r="C20">
        <v>4539</v>
      </c>
      <c r="D20">
        <v>-12.5</v>
      </c>
    </row>
    <row r="21" spans="1:4" x14ac:dyDescent="0.25">
      <c r="A21" t="s">
        <v>84</v>
      </c>
      <c r="B21">
        <v>23718</v>
      </c>
      <c r="C21">
        <v>3549</v>
      </c>
      <c r="D21">
        <v>-18.8</v>
      </c>
    </row>
    <row r="22" spans="1:4" x14ac:dyDescent="0.25">
      <c r="A22" t="s">
        <v>209</v>
      </c>
      <c r="B22">
        <v>19052</v>
      </c>
      <c r="C22">
        <v>1690</v>
      </c>
      <c r="D22">
        <v>-27.8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3"/>
  <sheetViews>
    <sheetView workbookViewId="0">
      <selection activeCell="A4" sqref="A4"/>
    </sheetView>
  </sheetViews>
  <sheetFormatPr defaultRowHeight="15" x14ac:dyDescent="0.25"/>
  <cols>
    <col min="2" max="2" width="10.42578125" bestFit="1" customWidth="1"/>
    <col min="3" max="3" width="15.85546875" style="11" customWidth="1"/>
    <col min="4" max="4" width="11.42578125" style="11" customWidth="1"/>
    <col min="5" max="5" width="9.140625" style="11" customWidth="1"/>
  </cols>
  <sheetData>
    <row r="1" spans="1:11" x14ac:dyDescent="0.25">
      <c r="A1" s="9" t="s">
        <v>284</v>
      </c>
    </row>
    <row r="3" spans="1:11" x14ac:dyDescent="0.25">
      <c r="A3" t="s">
        <v>342</v>
      </c>
    </row>
    <row r="4" spans="1:11" x14ac:dyDescent="0.25">
      <c r="A4" t="s">
        <v>69</v>
      </c>
    </row>
    <row r="5" spans="1:11" x14ac:dyDescent="0.25">
      <c r="A5" t="s">
        <v>98</v>
      </c>
    </row>
    <row r="8" spans="1:11" x14ac:dyDescent="0.25">
      <c r="G8" s="34" t="s">
        <v>68</v>
      </c>
      <c r="K8" s="34" t="s">
        <v>68</v>
      </c>
    </row>
    <row r="9" spans="1:11" x14ac:dyDescent="0.25">
      <c r="C9" s="11" t="s">
        <v>99</v>
      </c>
      <c r="D9" s="11" t="s">
        <v>96</v>
      </c>
      <c r="E9" s="11" t="s">
        <v>95</v>
      </c>
    </row>
    <row r="10" spans="1:11" x14ac:dyDescent="0.25">
      <c r="B10" s="28">
        <v>42825</v>
      </c>
      <c r="C10" s="33">
        <v>8.7742406059076536</v>
      </c>
      <c r="D10" s="33">
        <v>6.7799999999833398</v>
      </c>
      <c r="E10" s="33">
        <v>9.5883236026501262</v>
      </c>
    </row>
    <row r="11" spans="1:11" x14ac:dyDescent="0.25">
      <c r="B11" s="28">
        <v>42916</v>
      </c>
      <c r="C11" s="33">
        <v>9.3054424162276508</v>
      </c>
      <c r="D11" s="33">
        <v>6.9262457644176569</v>
      </c>
      <c r="E11" s="33">
        <v>10.381183514884253</v>
      </c>
    </row>
    <row r="12" spans="1:11" x14ac:dyDescent="0.25">
      <c r="B12" s="28">
        <v>43008</v>
      </c>
      <c r="C12" s="33">
        <v>9.0872779809088176</v>
      </c>
      <c r="D12" s="33">
        <v>6.9746420932183293</v>
      </c>
      <c r="E12" s="33">
        <v>10.272217566714092</v>
      </c>
    </row>
    <row r="13" spans="1:11" x14ac:dyDescent="0.25">
      <c r="B13" s="28">
        <v>43100</v>
      </c>
      <c r="C13" s="33">
        <v>9.2300526704784662</v>
      </c>
      <c r="D13" s="33">
        <v>7.0915001412598766</v>
      </c>
      <c r="E13" s="33">
        <v>10.303209076677394</v>
      </c>
    </row>
    <row r="14" spans="1:11" x14ac:dyDescent="0.25">
      <c r="B14" s="28">
        <v>43190</v>
      </c>
      <c r="C14" s="33">
        <v>8.4608371876128405</v>
      </c>
      <c r="D14" s="33">
        <v>6.7146583407399731</v>
      </c>
      <c r="E14" s="33">
        <v>9.8341893082881171</v>
      </c>
    </row>
    <row r="15" spans="1:11" x14ac:dyDescent="0.25">
      <c r="B15" s="28">
        <v>43281</v>
      </c>
      <c r="C15" s="33">
        <v>8.6584551864371981</v>
      </c>
      <c r="D15" s="33">
        <v>6.6092510740301789</v>
      </c>
      <c r="E15" s="33">
        <v>10.056314599619878</v>
      </c>
    </row>
    <row r="16" spans="1:11" x14ac:dyDescent="0.25">
      <c r="B16" s="28">
        <v>43373</v>
      </c>
      <c r="C16" s="33">
        <v>8.5804687143428673</v>
      </c>
      <c r="D16" s="33">
        <v>6.9496811315842484</v>
      </c>
      <c r="E16" s="33">
        <v>10.123123048914763</v>
      </c>
    </row>
    <row r="17" spans="2:5" x14ac:dyDescent="0.25">
      <c r="B17" s="28">
        <v>43465</v>
      </c>
      <c r="C17" s="33">
        <v>8.7621034534037836</v>
      </c>
      <c r="D17" s="33">
        <v>7.0787253070466312</v>
      </c>
      <c r="E17" s="33">
        <v>10.067284849305482</v>
      </c>
    </row>
    <row r="18" spans="2:5" x14ac:dyDescent="0.25">
      <c r="B18" s="28">
        <v>43555</v>
      </c>
      <c r="C18" s="33">
        <v>8.7416572501783403</v>
      </c>
      <c r="D18" s="33">
        <v>7.3376293415531011</v>
      </c>
      <c r="E18" s="33">
        <v>9.9128718644292544</v>
      </c>
    </row>
    <row r="19" spans="2:5" x14ac:dyDescent="0.25">
      <c r="B19" s="28">
        <v>43646</v>
      </c>
      <c r="C19" s="33">
        <v>8.7885692975862373</v>
      </c>
      <c r="D19" s="33">
        <v>7.6808562273567205</v>
      </c>
      <c r="E19" s="33">
        <v>9.7753919569704202</v>
      </c>
    </row>
    <row r="20" spans="2:5" x14ac:dyDescent="0.25">
      <c r="B20" s="28">
        <v>43738</v>
      </c>
      <c r="C20" s="33">
        <v>8.6680102724295693</v>
      </c>
      <c r="D20" s="33">
        <v>7.6829695885891889</v>
      </c>
      <c r="E20" s="33">
        <v>9.5926836854417576</v>
      </c>
    </row>
    <row r="21" spans="2:5" x14ac:dyDescent="0.25">
      <c r="B21" s="28">
        <v>43830</v>
      </c>
      <c r="C21" s="33">
        <v>8.6158557450786297</v>
      </c>
      <c r="D21" s="33">
        <v>7.7097934087521427</v>
      </c>
      <c r="E21" s="33">
        <v>9.9171553409752278</v>
      </c>
    </row>
    <row r="22" spans="2:5" x14ac:dyDescent="0.25">
      <c r="B22" s="28">
        <v>43921</v>
      </c>
      <c r="C22" s="33">
        <v>8.500810558223316</v>
      </c>
      <c r="D22" s="33">
        <v>7.6451528581875605</v>
      </c>
      <c r="E22" s="33">
        <v>9.478617925938762</v>
      </c>
    </row>
    <row r="23" spans="2:5" x14ac:dyDescent="0.25">
      <c r="B23" s="28">
        <v>44012</v>
      </c>
      <c r="C23" s="33">
        <v>8.110517047596586</v>
      </c>
      <c r="D23" s="33">
        <v>7.1219097990998739</v>
      </c>
      <c r="E23" s="33">
        <v>9.1789480997990829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5"/>
  <sheetViews>
    <sheetView zoomScaleNormal="100" workbookViewId="0">
      <selection activeCell="A4" sqref="A4"/>
    </sheetView>
  </sheetViews>
  <sheetFormatPr defaultRowHeight="15" x14ac:dyDescent="0.25"/>
  <cols>
    <col min="1" max="1" width="15.140625" customWidth="1"/>
  </cols>
  <sheetData>
    <row r="1" spans="1:9" x14ac:dyDescent="0.25">
      <c r="A1" s="9" t="s">
        <v>333</v>
      </c>
    </row>
    <row r="3" spans="1:9" x14ac:dyDescent="0.25">
      <c r="A3" s="25" t="s">
        <v>365</v>
      </c>
    </row>
    <row r="4" spans="1:9" x14ac:dyDescent="0.25">
      <c r="A4" t="s">
        <v>219</v>
      </c>
    </row>
    <row r="5" spans="1:9" x14ac:dyDescent="0.25">
      <c r="A5" t="s">
        <v>220</v>
      </c>
    </row>
    <row r="6" spans="1:9" x14ac:dyDescent="0.25">
      <c r="A6" s="25"/>
    </row>
    <row r="8" spans="1:9" x14ac:dyDescent="0.25">
      <c r="B8">
        <v>2020</v>
      </c>
      <c r="E8" s="11" t="s">
        <v>186</v>
      </c>
      <c r="I8" s="11" t="s">
        <v>186</v>
      </c>
    </row>
    <row r="9" spans="1:9" x14ac:dyDescent="0.25">
      <c r="A9" t="s">
        <v>264</v>
      </c>
      <c r="B9">
        <v>21.6</v>
      </c>
    </row>
    <row r="10" spans="1:9" x14ac:dyDescent="0.25">
      <c r="A10" t="s">
        <v>213</v>
      </c>
      <c r="B10">
        <v>-3.6</v>
      </c>
    </row>
    <row r="11" spans="1:9" x14ac:dyDescent="0.25">
      <c r="A11" t="s">
        <v>214</v>
      </c>
      <c r="B11">
        <v>-2</v>
      </c>
    </row>
    <row r="12" spans="1:9" x14ac:dyDescent="0.25">
      <c r="A12" t="s">
        <v>215</v>
      </c>
      <c r="B12">
        <v>-1.5</v>
      </c>
    </row>
    <row r="13" spans="1:9" x14ac:dyDescent="0.25">
      <c r="A13" t="s">
        <v>216</v>
      </c>
      <c r="B13">
        <v>-1.2</v>
      </c>
    </row>
    <row r="14" spans="1:9" x14ac:dyDescent="0.25">
      <c r="A14" t="s">
        <v>217</v>
      </c>
      <c r="B14">
        <v>1.1000000000000001</v>
      </c>
    </row>
    <row r="15" spans="1:9" x14ac:dyDescent="0.25">
      <c r="A15" t="s">
        <v>218</v>
      </c>
      <c r="B15">
        <v>14.4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8"/>
  <sheetViews>
    <sheetView workbookViewId="0"/>
  </sheetViews>
  <sheetFormatPr defaultRowHeight="15" x14ac:dyDescent="0.25"/>
  <cols>
    <col min="3" max="3" width="13.85546875" customWidth="1"/>
    <col min="4" max="4" width="17.140625" bestFit="1" customWidth="1"/>
  </cols>
  <sheetData>
    <row r="1" spans="1:11" x14ac:dyDescent="0.25">
      <c r="A1" s="9" t="s">
        <v>334</v>
      </c>
    </row>
    <row r="3" spans="1:11" x14ac:dyDescent="0.25">
      <c r="A3" s="25" t="s">
        <v>366</v>
      </c>
    </row>
    <row r="4" spans="1:11" x14ac:dyDescent="0.25">
      <c r="A4" t="s">
        <v>219</v>
      </c>
    </row>
    <row r="5" spans="1:11" x14ac:dyDescent="0.25">
      <c r="A5" t="s">
        <v>263</v>
      </c>
    </row>
    <row r="6" spans="1:11" x14ac:dyDescent="0.25">
      <c r="A6" s="25"/>
    </row>
    <row r="8" spans="1:11" x14ac:dyDescent="0.25">
      <c r="A8" t="s">
        <v>221</v>
      </c>
      <c r="B8" t="s">
        <v>221</v>
      </c>
      <c r="C8" t="s">
        <v>261</v>
      </c>
      <c r="D8" t="s">
        <v>262</v>
      </c>
      <c r="G8" s="53" t="s">
        <v>68</v>
      </c>
      <c r="K8" t="s">
        <v>68</v>
      </c>
    </row>
    <row r="9" spans="1:11" x14ac:dyDescent="0.25">
      <c r="A9" t="s">
        <v>222</v>
      </c>
      <c r="B9" t="s">
        <v>223</v>
      </c>
      <c r="C9">
        <v>120</v>
      </c>
      <c r="D9">
        <v>12</v>
      </c>
    </row>
    <row r="10" spans="1:11" x14ac:dyDescent="0.25">
      <c r="A10" t="s">
        <v>224</v>
      </c>
      <c r="B10" t="s">
        <v>225</v>
      </c>
      <c r="C10">
        <v>118</v>
      </c>
      <c r="D10">
        <v>11</v>
      </c>
    </row>
    <row r="11" spans="1:11" x14ac:dyDescent="0.25">
      <c r="A11" t="s">
        <v>226</v>
      </c>
      <c r="B11" t="s">
        <v>227</v>
      </c>
      <c r="C11">
        <v>160</v>
      </c>
      <c r="D11">
        <v>11</v>
      </c>
    </row>
    <row r="12" spans="1:11" x14ac:dyDescent="0.25">
      <c r="A12" t="s">
        <v>228</v>
      </c>
      <c r="B12" t="s">
        <v>229</v>
      </c>
      <c r="C12">
        <v>108</v>
      </c>
      <c r="D12">
        <v>11</v>
      </c>
    </row>
    <row r="13" spans="1:11" x14ac:dyDescent="0.25">
      <c r="A13" t="s">
        <v>230</v>
      </c>
      <c r="B13" t="s">
        <v>231</v>
      </c>
      <c r="C13">
        <v>116</v>
      </c>
      <c r="D13">
        <v>10</v>
      </c>
    </row>
    <row r="14" spans="1:11" x14ac:dyDescent="0.25">
      <c r="A14" t="s">
        <v>232</v>
      </c>
      <c r="B14" t="s">
        <v>233</v>
      </c>
      <c r="C14">
        <v>84</v>
      </c>
      <c r="D14">
        <v>10</v>
      </c>
    </row>
    <row r="15" spans="1:11" x14ac:dyDescent="0.25">
      <c r="A15" t="s">
        <v>234</v>
      </c>
      <c r="B15" t="s">
        <v>235</v>
      </c>
      <c r="C15">
        <v>63</v>
      </c>
      <c r="D15">
        <v>10</v>
      </c>
    </row>
    <row r="16" spans="1:11" x14ac:dyDescent="0.25">
      <c r="A16" t="s">
        <v>236</v>
      </c>
      <c r="B16" t="s">
        <v>237</v>
      </c>
      <c r="C16">
        <v>55</v>
      </c>
      <c r="D16">
        <v>9</v>
      </c>
    </row>
    <row r="17" spans="1:4" x14ac:dyDescent="0.25">
      <c r="A17" t="s">
        <v>2</v>
      </c>
      <c r="B17" t="s">
        <v>238</v>
      </c>
      <c r="C17">
        <v>102</v>
      </c>
      <c r="D17">
        <v>9</v>
      </c>
    </row>
    <row r="18" spans="1:4" x14ac:dyDescent="0.25">
      <c r="A18" t="s">
        <v>239</v>
      </c>
      <c r="B18" t="s">
        <v>240</v>
      </c>
      <c r="C18">
        <v>82</v>
      </c>
      <c r="D18">
        <v>9</v>
      </c>
    </row>
    <row r="19" spans="1:4" x14ac:dyDescent="0.25">
      <c r="A19" t="s">
        <v>241</v>
      </c>
      <c r="B19" t="s">
        <v>242</v>
      </c>
      <c r="C19">
        <v>47</v>
      </c>
      <c r="D19">
        <v>8</v>
      </c>
    </row>
    <row r="20" spans="1:4" x14ac:dyDescent="0.25">
      <c r="A20" t="s">
        <v>243</v>
      </c>
      <c r="B20" t="s">
        <v>244</v>
      </c>
      <c r="C20">
        <v>70</v>
      </c>
      <c r="D20">
        <v>8</v>
      </c>
    </row>
    <row r="21" spans="1:4" x14ac:dyDescent="0.25">
      <c r="A21" t="s">
        <v>245</v>
      </c>
      <c r="B21" t="s">
        <v>246</v>
      </c>
      <c r="C21">
        <v>48</v>
      </c>
      <c r="D21">
        <v>7</v>
      </c>
    </row>
    <row r="22" spans="1:4" x14ac:dyDescent="0.25">
      <c r="A22" t="s">
        <v>247</v>
      </c>
      <c r="B22" t="s">
        <v>248</v>
      </c>
      <c r="C22">
        <v>135</v>
      </c>
      <c r="D22">
        <v>7</v>
      </c>
    </row>
    <row r="23" spans="1:4" x14ac:dyDescent="0.25">
      <c r="A23" t="s">
        <v>249</v>
      </c>
      <c r="B23" t="s">
        <v>250</v>
      </c>
      <c r="C23">
        <v>60</v>
      </c>
      <c r="D23">
        <v>7</v>
      </c>
    </row>
    <row r="24" spans="1:4" x14ac:dyDescent="0.25">
      <c r="A24" t="s">
        <v>251</v>
      </c>
      <c r="B24" t="s">
        <v>252</v>
      </c>
      <c r="C24">
        <v>207</v>
      </c>
      <c r="D24">
        <v>7</v>
      </c>
    </row>
    <row r="25" spans="1:4" x14ac:dyDescent="0.25">
      <c r="A25" t="s">
        <v>253</v>
      </c>
      <c r="B25" t="s">
        <v>254</v>
      </c>
      <c r="C25">
        <v>113</v>
      </c>
      <c r="D25">
        <v>6</v>
      </c>
    </row>
    <row r="26" spans="1:4" x14ac:dyDescent="0.25">
      <c r="A26" t="s">
        <v>255</v>
      </c>
      <c r="B26" t="s">
        <v>256</v>
      </c>
      <c r="C26">
        <v>71</v>
      </c>
      <c r="D26" s="40">
        <v>6</v>
      </c>
    </row>
    <row r="27" spans="1:4" x14ac:dyDescent="0.25">
      <c r="A27" t="s">
        <v>257</v>
      </c>
      <c r="B27" t="s">
        <v>258</v>
      </c>
      <c r="C27">
        <v>17</v>
      </c>
      <c r="D27">
        <v>6</v>
      </c>
    </row>
    <row r="28" spans="1:4" x14ac:dyDescent="0.25">
      <c r="A28" t="s">
        <v>259</v>
      </c>
      <c r="B28" t="s">
        <v>260</v>
      </c>
      <c r="C28">
        <v>25</v>
      </c>
      <c r="D28">
        <v>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1"/>
  <sheetViews>
    <sheetView workbookViewId="0"/>
  </sheetViews>
  <sheetFormatPr defaultRowHeight="15" x14ac:dyDescent="0.25"/>
  <cols>
    <col min="1" max="1" width="26" customWidth="1"/>
  </cols>
  <sheetData>
    <row r="1" spans="1:18" x14ac:dyDescent="0.25">
      <c r="A1" s="9" t="s">
        <v>335</v>
      </c>
    </row>
    <row r="3" spans="1:18" x14ac:dyDescent="0.25">
      <c r="A3" t="s">
        <v>367</v>
      </c>
    </row>
    <row r="4" spans="1:18" x14ac:dyDescent="0.25">
      <c r="A4" t="s">
        <v>269</v>
      </c>
    </row>
    <row r="5" spans="1:18" x14ac:dyDescent="0.25">
      <c r="A5" t="s">
        <v>268</v>
      </c>
    </row>
    <row r="8" spans="1:18" x14ac:dyDescent="0.25">
      <c r="B8">
        <v>2012</v>
      </c>
      <c r="C8">
        <v>2013</v>
      </c>
      <c r="D8">
        <v>2014</v>
      </c>
      <c r="E8">
        <v>2015</v>
      </c>
      <c r="F8">
        <v>2016</v>
      </c>
      <c r="G8">
        <v>2017</v>
      </c>
      <c r="H8">
        <v>2018</v>
      </c>
      <c r="I8">
        <v>2019</v>
      </c>
      <c r="J8">
        <v>2020</v>
      </c>
      <c r="K8">
        <v>2021</v>
      </c>
      <c r="N8" s="11" t="s">
        <v>68</v>
      </c>
      <c r="R8" t="s">
        <v>68</v>
      </c>
    </row>
    <row r="9" spans="1:18" x14ac:dyDescent="0.25">
      <c r="A9" t="s">
        <v>265</v>
      </c>
      <c r="B9">
        <v>5.5</v>
      </c>
      <c r="C9">
        <v>2.5</v>
      </c>
      <c r="D9">
        <v>-0.3</v>
      </c>
      <c r="E9">
        <v>-1.1000000000000001</v>
      </c>
      <c r="F9">
        <v>-2.6</v>
      </c>
      <c r="G9">
        <v>-2.7</v>
      </c>
      <c r="H9">
        <v>-2.9</v>
      </c>
      <c r="I9">
        <v>-3</v>
      </c>
      <c r="J9">
        <v>8.8000000000000007</v>
      </c>
      <c r="K9">
        <v>8.1</v>
      </c>
    </row>
    <row r="10" spans="1:18" x14ac:dyDescent="0.25">
      <c r="A10" t="s">
        <v>266</v>
      </c>
      <c r="B10">
        <v>5.8</v>
      </c>
      <c r="C10">
        <v>-7</v>
      </c>
      <c r="D10">
        <v>-7.7</v>
      </c>
      <c r="E10">
        <v>-7.1</v>
      </c>
      <c r="F10">
        <v>-5</v>
      </c>
      <c r="G10">
        <v>-3.9</v>
      </c>
      <c r="H10">
        <v>-4.0999999999999996</v>
      </c>
      <c r="I10">
        <v>-5.2</v>
      </c>
      <c r="J10">
        <v>7.01</v>
      </c>
      <c r="K10">
        <v>-1.1200000000000001</v>
      </c>
    </row>
    <row r="11" spans="1:18" x14ac:dyDescent="0.25">
      <c r="A11" t="s">
        <v>267</v>
      </c>
      <c r="B11">
        <v>4.8</v>
      </c>
      <c r="C11">
        <v>-4.2</v>
      </c>
      <c r="D11">
        <v>-12.8</v>
      </c>
      <c r="E11">
        <v>-4.2</v>
      </c>
      <c r="F11">
        <v>-1.6</v>
      </c>
      <c r="G11">
        <v>-0.2</v>
      </c>
      <c r="H11">
        <v>2.5</v>
      </c>
      <c r="I11">
        <v>0.01</v>
      </c>
      <c r="J11">
        <v>-3.6</v>
      </c>
      <c r="K11">
        <v>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9"/>
  <sheetViews>
    <sheetView workbookViewId="0"/>
  </sheetViews>
  <sheetFormatPr defaultRowHeight="15" x14ac:dyDescent="0.25"/>
  <sheetData>
    <row r="1" spans="1:14" x14ac:dyDescent="0.25">
      <c r="A1" s="9" t="s">
        <v>336</v>
      </c>
    </row>
    <row r="2" spans="1:14" x14ac:dyDescent="0.25">
      <c r="A2" s="9"/>
    </row>
    <row r="3" spans="1:14" x14ac:dyDescent="0.25">
      <c r="A3" t="s">
        <v>368</v>
      </c>
    </row>
    <row r="4" spans="1:14" x14ac:dyDescent="0.25">
      <c r="A4" t="s">
        <v>276</v>
      </c>
    </row>
    <row r="5" spans="1:14" x14ac:dyDescent="0.25">
      <c r="A5" t="s">
        <v>277</v>
      </c>
    </row>
    <row r="8" spans="1:14" x14ac:dyDescent="0.25">
      <c r="A8" t="s">
        <v>270</v>
      </c>
      <c r="B8" s="11" t="s">
        <v>271</v>
      </c>
      <c r="C8" s="11" t="s">
        <v>272</v>
      </c>
      <c r="D8" s="11" t="s">
        <v>273</v>
      </c>
      <c r="E8" s="11" t="s">
        <v>274</v>
      </c>
      <c r="F8" s="11" t="s">
        <v>54</v>
      </c>
      <c r="G8" s="11" t="s">
        <v>275</v>
      </c>
      <c r="J8" s="53" t="s">
        <v>186</v>
      </c>
      <c r="N8" t="s">
        <v>186</v>
      </c>
    </row>
    <row r="9" spans="1:14" x14ac:dyDescent="0.25">
      <c r="A9">
        <v>2020</v>
      </c>
      <c r="B9">
        <v>0.47</v>
      </c>
      <c r="C9">
        <v>0.47</v>
      </c>
      <c r="D9">
        <v>0</v>
      </c>
      <c r="E9">
        <v>0</v>
      </c>
      <c r="F9">
        <v>0</v>
      </c>
      <c r="G9">
        <v>0.95</v>
      </c>
    </row>
    <row r="10" spans="1:14" x14ac:dyDescent="0.25">
      <c r="A10">
        <v>2021</v>
      </c>
      <c r="B10">
        <v>0.02</v>
      </c>
      <c r="C10">
        <v>0.48</v>
      </c>
      <c r="D10">
        <v>0</v>
      </c>
      <c r="E10">
        <v>3</v>
      </c>
      <c r="F10">
        <v>3.0000000000000001E-3</v>
      </c>
      <c r="G10">
        <v>3.5</v>
      </c>
    </row>
    <row r="11" spans="1:14" x14ac:dyDescent="0.25">
      <c r="A11">
        <v>2022</v>
      </c>
      <c r="B11">
        <v>11.8</v>
      </c>
      <c r="C11">
        <v>0</v>
      </c>
      <c r="D11">
        <v>0</v>
      </c>
      <c r="E11">
        <v>0</v>
      </c>
      <c r="F11">
        <v>3.0000000000000001E-3</v>
      </c>
      <c r="G11">
        <v>11.8</v>
      </c>
    </row>
    <row r="12" spans="1:14" x14ac:dyDescent="0.25">
      <c r="A12">
        <v>2023</v>
      </c>
      <c r="B12">
        <v>7</v>
      </c>
      <c r="C12">
        <v>0</v>
      </c>
      <c r="D12">
        <v>0</v>
      </c>
      <c r="E12">
        <v>2</v>
      </c>
      <c r="F12">
        <v>3.0000000000000001E-3</v>
      </c>
      <c r="G12">
        <v>9</v>
      </c>
    </row>
    <row r="13" spans="1:14" x14ac:dyDescent="0.25">
      <c r="A13">
        <v>2024</v>
      </c>
      <c r="B13">
        <v>8.1</v>
      </c>
      <c r="C13">
        <v>0</v>
      </c>
      <c r="D13">
        <v>0</v>
      </c>
      <c r="E13">
        <v>0.8</v>
      </c>
      <c r="F13">
        <v>0.22</v>
      </c>
      <c r="G13">
        <v>9.1</v>
      </c>
    </row>
    <row r="14" spans="1:14" x14ac:dyDescent="0.25">
      <c r="A14">
        <v>2025</v>
      </c>
      <c r="B14">
        <v>11.5</v>
      </c>
      <c r="C14">
        <v>0</v>
      </c>
      <c r="D14">
        <v>0</v>
      </c>
      <c r="E14">
        <v>2.4</v>
      </c>
      <c r="F14">
        <v>0.1</v>
      </c>
      <c r="G14">
        <v>14</v>
      </c>
    </row>
    <row r="15" spans="1:14" x14ac:dyDescent="0.25">
      <c r="A15">
        <v>2026</v>
      </c>
      <c r="B15">
        <v>11.2</v>
      </c>
      <c r="C15">
        <v>0</v>
      </c>
      <c r="D15">
        <v>0</v>
      </c>
      <c r="E15">
        <v>2</v>
      </c>
      <c r="F15">
        <v>3.0000000000000001E-3</v>
      </c>
      <c r="G15">
        <v>13.2</v>
      </c>
    </row>
    <row r="16" spans="1:14" x14ac:dyDescent="0.25">
      <c r="A16">
        <v>2027</v>
      </c>
      <c r="B16">
        <v>7.3</v>
      </c>
      <c r="C16">
        <v>0</v>
      </c>
      <c r="D16">
        <v>0</v>
      </c>
      <c r="E16">
        <v>1</v>
      </c>
      <c r="F16">
        <v>0.2</v>
      </c>
      <c r="G16">
        <v>8.5</v>
      </c>
    </row>
    <row r="17" spans="1:7" x14ac:dyDescent="0.25">
      <c r="A17">
        <v>2028</v>
      </c>
      <c r="B17">
        <v>8.1</v>
      </c>
      <c r="C17">
        <v>0</v>
      </c>
      <c r="D17">
        <v>0</v>
      </c>
      <c r="E17">
        <v>2.2999999999999998</v>
      </c>
      <c r="F17">
        <v>0.45</v>
      </c>
      <c r="G17">
        <v>10.9</v>
      </c>
    </row>
    <row r="18" spans="1:7" x14ac:dyDescent="0.25">
      <c r="A18">
        <v>2029</v>
      </c>
      <c r="B18">
        <v>9.6</v>
      </c>
      <c r="C18">
        <v>0</v>
      </c>
      <c r="D18">
        <v>2.1</v>
      </c>
      <c r="E18">
        <v>1</v>
      </c>
      <c r="F18">
        <v>0.08</v>
      </c>
      <c r="G18">
        <v>12.7</v>
      </c>
    </row>
    <row r="19" spans="1:7" x14ac:dyDescent="0.25">
      <c r="A19">
        <v>2030</v>
      </c>
      <c r="B19">
        <v>16.5</v>
      </c>
      <c r="C19">
        <v>0</v>
      </c>
      <c r="D19">
        <v>1.9</v>
      </c>
      <c r="E19">
        <v>0</v>
      </c>
      <c r="F19">
        <v>0.11</v>
      </c>
      <c r="G19">
        <v>18.5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0"/>
  <sheetViews>
    <sheetView workbookViewId="0"/>
  </sheetViews>
  <sheetFormatPr defaultRowHeight="15" x14ac:dyDescent="0.25"/>
  <cols>
    <col min="1" max="1" width="12.140625" customWidth="1"/>
    <col min="2" max="2" width="15.85546875" bestFit="1" customWidth="1"/>
    <col min="3" max="3" width="11.85546875" bestFit="1" customWidth="1"/>
    <col min="4" max="4" width="30.42578125" bestFit="1" customWidth="1"/>
    <col min="5" max="5" width="15" bestFit="1" customWidth="1"/>
  </cols>
  <sheetData>
    <row r="1" spans="1:11" x14ac:dyDescent="0.25">
      <c r="A1" s="9" t="s">
        <v>138</v>
      </c>
    </row>
    <row r="3" spans="1:11" x14ac:dyDescent="0.25">
      <c r="A3" t="s">
        <v>278</v>
      </c>
    </row>
    <row r="4" spans="1:11" x14ac:dyDescent="0.25">
      <c r="A4" t="s">
        <v>129</v>
      </c>
    </row>
    <row r="5" spans="1:11" x14ac:dyDescent="0.25">
      <c r="A5" s="25" t="s">
        <v>130</v>
      </c>
    </row>
    <row r="8" spans="1:11" x14ac:dyDescent="0.25">
      <c r="B8" s="73" t="s">
        <v>132</v>
      </c>
      <c r="C8" s="73"/>
      <c r="D8" s="73"/>
      <c r="E8" s="73"/>
      <c r="G8" t="s">
        <v>68</v>
      </c>
      <c r="K8" t="s">
        <v>68</v>
      </c>
    </row>
    <row r="9" spans="1:11" x14ac:dyDescent="0.25">
      <c r="B9" t="s">
        <v>133</v>
      </c>
      <c r="C9" t="s">
        <v>134</v>
      </c>
      <c r="D9" t="s">
        <v>135</v>
      </c>
      <c r="E9" t="s">
        <v>136</v>
      </c>
    </row>
    <row r="10" spans="1:11" x14ac:dyDescent="0.25">
      <c r="A10" t="s">
        <v>131</v>
      </c>
      <c r="B10">
        <v>27</v>
      </c>
      <c r="C10">
        <v>32</v>
      </c>
      <c r="D10">
        <v>38</v>
      </c>
      <c r="E10">
        <v>4</v>
      </c>
    </row>
  </sheetData>
  <mergeCells count="1">
    <mergeCell ref="B8:E8"/>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9"/>
  <sheetViews>
    <sheetView workbookViewId="0">
      <selection activeCell="F1" sqref="F1"/>
    </sheetView>
  </sheetViews>
  <sheetFormatPr defaultRowHeight="15" x14ac:dyDescent="0.25"/>
  <cols>
    <col min="1" max="1" width="14" customWidth="1"/>
  </cols>
  <sheetData>
    <row r="1" spans="1:11" x14ac:dyDescent="0.25">
      <c r="A1" s="9" t="s">
        <v>137</v>
      </c>
    </row>
    <row r="3" spans="1:11" x14ac:dyDescent="0.25">
      <c r="A3" t="s">
        <v>279</v>
      </c>
    </row>
    <row r="4" spans="1:11" x14ac:dyDescent="0.25">
      <c r="A4" t="s">
        <v>152</v>
      </c>
    </row>
    <row r="5" spans="1:11" x14ac:dyDescent="0.25">
      <c r="A5" s="25" t="s">
        <v>153</v>
      </c>
    </row>
    <row r="7" spans="1:11" x14ac:dyDescent="0.25">
      <c r="F7" t="s">
        <v>282</v>
      </c>
      <c r="K7" t="s">
        <v>282</v>
      </c>
    </row>
    <row r="8" spans="1:11" x14ac:dyDescent="0.25">
      <c r="A8" s="25" t="s">
        <v>139</v>
      </c>
      <c r="B8" s="32" t="s">
        <v>151</v>
      </c>
    </row>
    <row r="9" spans="1:11" x14ac:dyDescent="0.25">
      <c r="A9" s="31" t="s">
        <v>140</v>
      </c>
      <c r="B9" s="32">
        <v>10</v>
      </c>
      <c r="C9" s="14"/>
    </row>
    <row r="10" spans="1:11" x14ac:dyDescent="0.25">
      <c r="A10" s="31" t="s">
        <v>141</v>
      </c>
      <c r="B10" s="32">
        <v>0.3</v>
      </c>
      <c r="C10" s="14"/>
    </row>
    <row r="11" spans="1:11" x14ac:dyDescent="0.25">
      <c r="A11" s="31" t="s">
        <v>142</v>
      </c>
      <c r="B11" s="32">
        <v>0.6</v>
      </c>
      <c r="C11" s="14"/>
    </row>
    <row r="12" spans="1:11" x14ac:dyDescent="0.25">
      <c r="A12" s="31" t="s">
        <v>143</v>
      </c>
      <c r="B12" s="32">
        <v>2.6</v>
      </c>
      <c r="C12" s="14"/>
    </row>
    <row r="13" spans="1:11" x14ac:dyDescent="0.25">
      <c r="A13" s="31" t="s">
        <v>144</v>
      </c>
      <c r="B13" s="32">
        <v>2</v>
      </c>
      <c r="C13" s="14"/>
    </row>
    <row r="14" spans="1:11" x14ac:dyDescent="0.25">
      <c r="A14" s="31" t="s">
        <v>145</v>
      </c>
      <c r="B14" s="32">
        <v>2.2000000000000002</v>
      </c>
      <c r="C14" s="14"/>
    </row>
    <row r="15" spans="1:11" x14ac:dyDescent="0.25">
      <c r="A15" s="31" t="s">
        <v>146</v>
      </c>
      <c r="B15" s="32">
        <v>2.2000000000000002</v>
      </c>
      <c r="C15" s="14"/>
    </row>
    <row r="16" spans="1:11" x14ac:dyDescent="0.25">
      <c r="A16" s="31" t="s">
        <v>147</v>
      </c>
      <c r="B16" s="32">
        <v>2.5</v>
      </c>
      <c r="C16" s="14"/>
    </row>
    <row r="17" spans="1:3" x14ac:dyDescent="0.25">
      <c r="A17" s="31" t="s">
        <v>148</v>
      </c>
      <c r="B17" s="32">
        <v>1</v>
      </c>
      <c r="C17" s="14"/>
    </row>
    <row r="18" spans="1:3" x14ac:dyDescent="0.25">
      <c r="A18" s="31" t="s">
        <v>149</v>
      </c>
      <c r="B18" s="32">
        <v>0.1</v>
      </c>
      <c r="C18" s="14"/>
    </row>
    <row r="19" spans="1:3" x14ac:dyDescent="0.25">
      <c r="A19" s="31" t="s">
        <v>150</v>
      </c>
      <c r="B19" s="32">
        <v>0.04</v>
      </c>
      <c r="C19" s="14"/>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1"/>
  <sheetViews>
    <sheetView workbookViewId="0">
      <selection activeCell="G11" sqref="G11"/>
    </sheetView>
  </sheetViews>
  <sheetFormatPr defaultRowHeight="15" x14ac:dyDescent="0.25"/>
  <cols>
    <col min="1" max="1" width="23.5703125" customWidth="1"/>
    <col min="2" max="9" width="16.42578125" bestFit="1" customWidth="1"/>
  </cols>
  <sheetData>
    <row r="1" spans="1:10" x14ac:dyDescent="0.25">
      <c r="A1" s="9" t="s">
        <v>163</v>
      </c>
    </row>
    <row r="3" spans="1:10" x14ac:dyDescent="0.25">
      <c r="A3" t="s">
        <v>280</v>
      </c>
    </row>
    <row r="4" spans="1:10" x14ac:dyDescent="0.25">
      <c r="A4" t="s">
        <v>152</v>
      </c>
    </row>
    <row r="5" spans="1:10" x14ac:dyDescent="0.25">
      <c r="A5" s="25" t="s">
        <v>164</v>
      </c>
    </row>
    <row r="7" spans="1:10" x14ac:dyDescent="0.25">
      <c r="B7" s="73" t="s">
        <v>154</v>
      </c>
      <c r="C7" s="73"/>
      <c r="D7" s="73"/>
      <c r="E7" s="73"/>
      <c r="F7" s="73"/>
      <c r="G7" s="73"/>
      <c r="H7" s="73"/>
      <c r="I7" s="73"/>
      <c r="J7" s="73"/>
    </row>
    <row r="8" spans="1:10" x14ac:dyDescent="0.25">
      <c r="B8" t="s">
        <v>155</v>
      </c>
      <c r="C8" t="s">
        <v>156</v>
      </c>
      <c r="D8" t="s">
        <v>157</v>
      </c>
      <c r="E8" t="s">
        <v>158</v>
      </c>
      <c r="F8" t="s">
        <v>159</v>
      </c>
      <c r="G8" t="s">
        <v>160</v>
      </c>
      <c r="H8" t="s">
        <v>161</v>
      </c>
      <c r="I8" t="s">
        <v>162</v>
      </c>
    </row>
    <row r="9" spans="1:10" x14ac:dyDescent="0.25">
      <c r="A9" t="s">
        <v>151</v>
      </c>
      <c r="B9" s="32">
        <v>2.8</v>
      </c>
      <c r="C9" s="32">
        <v>1.4</v>
      </c>
      <c r="D9" s="32">
        <v>3.3</v>
      </c>
      <c r="E9" s="32">
        <v>6</v>
      </c>
      <c r="F9" s="32">
        <v>1.6</v>
      </c>
      <c r="G9" s="32">
        <v>1.5</v>
      </c>
      <c r="H9" s="32">
        <v>2.7</v>
      </c>
      <c r="I9" s="32">
        <v>1.2</v>
      </c>
    </row>
    <row r="11" spans="1:10" x14ac:dyDescent="0.25">
      <c r="F11" t="s">
        <v>282</v>
      </c>
      <c r="I11" t="s">
        <v>282</v>
      </c>
    </row>
  </sheetData>
  <mergeCells count="1">
    <mergeCell ref="B7:J7"/>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1"/>
  <sheetViews>
    <sheetView workbookViewId="0">
      <selection activeCell="N14" sqref="N14"/>
    </sheetView>
  </sheetViews>
  <sheetFormatPr defaultRowHeight="15" x14ac:dyDescent="0.25"/>
  <cols>
    <col min="1" max="1" width="28.140625" bestFit="1" customWidth="1"/>
  </cols>
  <sheetData>
    <row r="1" spans="1:13" x14ac:dyDescent="0.25">
      <c r="A1" s="9" t="s">
        <v>168</v>
      </c>
    </row>
    <row r="3" spans="1:13" x14ac:dyDescent="0.25">
      <c r="A3" t="s">
        <v>281</v>
      </c>
    </row>
    <row r="4" spans="1:13" x14ac:dyDescent="0.25">
      <c r="A4" t="s">
        <v>152</v>
      </c>
    </row>
    <row r="5" spans="1:13" x14ac:dyDescent="0.25">
      <c r="A5" s="25" t="s">
        <v>169</v>
      </c>
    </row>
    <row r="8" spans="1:13" x14ac:dyDescent="0.25">
      <c r="B8" t="s">
        <v>5</v>
      </c>
      <c r="C8" t="s">
        <v>6</v>
      </c>
      <c r="D8" t="s">
        <v>7</v>
      </c>
      <c r="E8" t="s">
        <v>8</v>
      </c>
      <c r="F8" t="s">
        <v>9</v>
      </c>
      <c r="G8" t="s">
        <v>10</v>
      </c>
      <c r="H8" t="s">
        <v>11</v>
      </c>
      <c r="I8" t="s">
        <v>12</v>
      </c>
      <c r="J8" t="s">
        <v>13</v>
      </c>
      <c r="K8" t="s">
        <v>14</v>
      </c>
      <c r="L8" t="s">
        <v>165</v>
      </c>
      <c r="M8" t="s">
        <v>166</v>
      </c>
    </row>
    <row r="9" spans="1:13" x14ac:dyDescent="0.25">
      <c r="A9" t="s">
        <v>167</v>
      </c>
      <c r="B9" s="24">
        <v>4.0999999999999996</v>
      </c>
      <c r="C9" s="24">
        <v>0.1</v>
      </c>
      <c r="D9" s="24">
        <v>19.8</v>
      </c>
      <c r="E9" s="24">
        <v>0.1</v>
      </c>
      <c r="F9" s="24">
        <v>0.1</v>
      </c>
      <c r="G9" s="24">
        <v>24.3</v>
      </c>
      <c r="H9" s="24">
        <v>0.1</v>
      </c>
      <c r="I9" s="24">
        <v>0.1</v>
      </c>
      <c r="J9" s="24">
        <v>18.3</v>
      </c>
      <c r="K9" s="24">
        <v>0.1</v>
      </c>
      <c r="L9" s="24">
        <v>0.1</v>
      </c>
      <c r="M9" s="24">
        <v>62.2</v>
      </c>
    </row>
    <row r="11" spans="1:13" x14ac:dyDescent="0.25">
      <c r="G11" t="s">
        <v>68</v>
      </c>
      <c r="M11" t="s">
        <v>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5"/>
  <sheetViews>
    <sheetView workbookViewId="0">
      <selection activeCell="P16" sqref="P16"/>
    </sheetView>
  </sheetViews>
  <sheetFormatPr defaultRowHeight="15" x14ac:dyDescent="0.25"/>
  <cols>
    <col min="3" max="14" width="9.42578125" bestFit="1" customWidth="1"/>
  </cols>
  <sheetData>
    <row r="1" spans="1:14" x14ac:dyDescent="0.25">
      <c r="A1" s="9" t="s">
        <v>31</v>
      </c>
    </row>
    <row r="3" spans="1:14" x14ac:dyDescent="0.25">
      <c r="A3" t="s">
        <v>32</v>
      </c>
    </row>
    <row r="4" spans="1:14" x14ac:dyDescent="0.25">
      <c r="A4" t="s">
        <v>33</v>
      </c>
    </row>
    <row r="5" spans="1:14" x14ac:dyDescent="0.25">
      <c r="A5" t="s">
        <v>34</v>
      </c>
    </row>
    <row r="8" spans="1:14" x14ac:dyDescent="0.25">
      <c r="C8" s="74" t="s">
        <v>35</v>
      </c>
      <c r="D8" s="74"/>
      <c r="E8" s="74"/>
      <c r="F8" s="74"/>
      <c r="G8" s="74"/>
      <c r="H8" s="74"/>
      <c r="I8" s="74" t="s">
        <v>36</v>
      </c>
      <c r="J8" s="74"/>
      <c r="K8" s="74"/>
      <c r="L8" s="74"/>
      <c r="M8" s="74"/>
      <c r="N8" s="74"/>
    </row>
    <row r="9" spans="1:14" x14ac:dyDescent="0.25">
      <c r="C9">
        <v>2016</v>
      </c>
      <c r="D9">
        <v>2017</v>
      </c>
      <c r="E9">
        <v>2018</v>
      </c>
      <c r="F9">
        <v>2019</v>
      </c>
      <c r="G9">
        <v>2020</v>
      </c>
      <c r="H9">
        <v>2020</v>
      </c>
      <c r="I9" s="4">
        <v>2016</v>
      </c>
      <c r="J9">
        <v>2017</v>
      </c>
      <c r="K9">
        <v>2018</v>
      </c>
      <c r="L9">
        <v>2019</v>
      </c>
      <c r="M9">
        <v>2020</v>
      </c>
      <c r="N9">
        <v>2020</v>
      </c>
    </row>
    <row r="10" spans="1:14" x14ac:dyDescent="0.25">
      <c r="G10" s="11" t="s">
        <v>37</v>
      </c>
      <c r="H10" s="11" t="s">
        <v>38</v>
      </c>
      <c r="I10" s="4"/>
      <c r="M10" s="11" t="s">
        <v>37</v>
      </c>
      <c r="N10" s="11" t="s">
        <v>38</v>
      </c>
    </row>
    <row r="11" spans="1:14" x14ac:dyDescent="0.25">
      <c r="A11" t="s">
        <v>39</v>
      </c>
      <c r="C11" s="14">
        <v>142.77940000000001</v>
      </c>
      <c r="D11" s="14">
        <v>130.38339999999999</v>
      </c>
      <c r="E11" s="14">
        <v>138</v>
      </c>
      <c r="F11" s="14">
        <v>129</v>
      </c>
      <c r="G11" s="14">
        <v>122</v>
      </c>
      <c r="H11" s="14">
        <v>124</v>
      </c>
      <c r="I11" s="18">
        <v>127</v>
      </c>
      <c r="J11" s="14">
        <v>139</v>
      </c>
      <c r="K11" s="14">
        <v>148</v>
      </c>
      <c r="L11" s="14">
        <v>149</v>
      </c>
      <c r="M11" s="14">
        <v>142</v>
      </c>
      <c r="N11" s="14">
        <v>140</v>
      </c>
    </row>
    <row r="12" spans="1:14" x14ac:dyDescent="0.25">
      <c r="A12" t="s">
        <v>40</v>
      </c>
      <c r="C12" s="14">
        <v>163.94000000000003</v>
      </c>
      <c r="D12" s="14">
        <v>155.70500000000001</v>
      </c>
      <c r="E12" s="14">
        <v>156</v>
      </c>
      <c r="F12" s="14">
        <v>151</v>
      </c>
      <c r="G12" s="14">
        <v>148.5</v>
      </c>
      <c r="H12" s="14">
        <v>149.5</v>
      </c>
      <c r="I12" s="18">
        <v>136</v>
      </c>
      <c r="J12" s="14">
        <v>164</v>
      </c>
      <c r="K12" s="14">
        <v>166.5</v>
      </c>
      <c r="L12" s="14">
        <v>170</v>
      </c>
      <c r="M12" s="14">
        <v>173</v>
      </c>
      <c r="N12" s="14">
        <v>169</v>
      </c>
    </row>
    <row r="13" spans="1:14" x14ac:dyDescent="0.25">
      <c r="A13" t="s">
        <v>41</v>
      </c>
      <c r="C13" s="14">
        <v>189.35999999999999</v>
      </c>
      <c r="D13" s="14">
        <v>166</v>
      </c>
      <c r="E13" s="14">
        <v>199</v>
      </c>
      <c r="F13" s="14">
        <v>237</v>
      </c>
      <c r="G13" s="14">
        <v>225.99999999999997</v>
      </c>
      <c r="H13" s="14">
        <v>223</v>
      </c>
      <c r="I13" s="18">
        <v>149</v>
      </c>
      <c r="J13" s="14">
        <v>185</v>
      </c>
      <c r="K13" s="14">
        <v>171</v>
      </c>
      <c r="L13" s="14">
        <v>206</v>
      </c>
      <c r="M13" s="14">
        <v>186</v>
      </c>
      <c r="N13" s="14">
        <v>183</v>
      </c>
    </row>
    <row r="15" spans="1:14" x14ac:dyDescent="0.25">
      <c r="C15" s="19" t="s">
        <v>42</v>
      </c>
      <c r="D15" s="19"/>
      <c r="E15" s="19"/>
      <c r="F15" s="20" t="s">
        <v>42</v>
      </c>
    </row>
  </sheetData>
  <mergeCells count="2">
    <mergeCell ref="C8:H8"/>
    <mergeCell ref="I8:N8"/>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8"/>
  <sheetViews>
    <sheetView workbookViewId="0"/>
  </sheetViews>
  <sheetFormatPr defaultRowHeight="15" x14ac:dyDescent="0.25"/>
  <cols>
    <col min="1" max="1" width="15.42578125" customWidth="1"/>
  </cols>
  <sheetData>
    <row r="1" spans="1:13" x14ac:dyDescent="0.25">
      <c r="A1" s="9" t="s">
        <v>43</v>
      </c>
    </row>
    <row r="3" spans="1:13" x14ac:dyDescent="0.25">
      <c r="A3" t="s">
        <v>57</v>
      </c>
    </row>
    <row r="4" spans="1:13" x14ac:dyDescent="0.25">
      <c r="A4" t="s">
        <v>33</v>
      </c>
    </row>
    <row r="5" spans="1:13" x14ac:dyDescent="0.25">
      <c r="A5" t="s">
        <v>44</v>
      </c>
    </row>
    <row r="9" spans="1:13" x14ac:dyDescent="0.25">
      <c r="B9" s="9">
        <v>2016</v>
      </c>
      <c r="C9" s="9">
        <v>2017</v>
      </c>
      <c r="D9" s="9">
        <v>2018</v>
      </c>
      <c r="E9" s="9">
        <v>2019</v>
      </c>
      <c r="F9" s="9" t="s">
        <v>45</v>
      </c>
      <c r="M9" s="21" t="s">
        <v>42</v>
      </c>
    </row>
    <row r="10" spans="1:13" x14ac:dyDescent="0.25">
      <c r="A10" s="9" t="s">
        <v>46</v>
      </c>
      <c r="B10" s="14">
        <v>39.214876033057848</v>
      </c>
      <c r="C10" s="14">
        <v>33.319796954314725</v>
      </c>
      <c r="D10" s="14">
        <v>30.733844468784227</v>
      </c>
      <c r="E10" s="14">
        <v>29.275729811721224</v>
      </c>
      <c r="F10" s="14">
        <v>27.100835527120353</v>
      </c>
    </row>
    <row r="11" spans="1:13" x14ac:dyDescent="0.25">
      <c r="A11" s="9" t="s">
        <v>47</v>
      </c>
      <c r="B11" s="14">
        <v>49.772727272727273</v>
      </c>
      <c r="C11" s="14">
        <v>51.654822335025386</v>
      </c>
      <c r="D11" s="14">
        <v>50.755750273822564</v>
      </c>
      <c r="E11" s="14">
        <v>48.040162679537239</v>
      </c>
      <c r="F11" s="14">
        <v>48.56115514225872</v>
      </c>
    </row>
    <row r="12" spans="1:13" x14ac:dyDescent="0.25">
      <c r="A12" s="9" t="s">
        <v>48</v>
      </c>
      <c r="B12" s="14">
        <v>1.9214876033057851</v>
      </c>
      <c r="C12" s="14">
        <v>2.0101522842639592</v>
      </c>
      <c r="D12" s="14">
        <v>2.1248630887185103</v>
      </c>
      <c r="E12" s="14">
        <v>2.6717197185568344</v>
      </c>
      <c r="F12" s="14">
        <v>2.7562920224366247</v>
      </c>
    </row>
    <row r="13" spans="1:13" x14ac:dyDescent="0.25">
      <c r="A13" s="9" t="s">
        <v>49</v>
      </c>
      <c r="B13" s="14">
        <v>2.7066115702479339</v>
      </c>
      <c r="C13" s="14">
        <v>2.9644670050761421</v>
      </c>
      <c r="D13" s="14">
        <v>2.4096385542168677</v>
      </c>
      <c r="E13" s="14">
        <v>2.4576625774988297</v>
      </c>
      <c r="F13" s="14">
        <v>2.2685109505733867</v>
      </c>
    </row>
    <row r="14" spans="1:13" x14ac:dyDescent="0.25">
      <c r="A14" s="9" t="s">
        <v>50</v>
      </c>
      <c r="B14" s="14">
        <v>0.37190082644628097</v>
      </c>
      <c r="C14" s="14">
        <v>0.5482233502538072</v>
      </c>
      <c r="D14" s="14">
        <v>0.52573932092004383</v>
      </c>
      <c r="E14" s="14">
        <v>0.42706568939292111</v>
      </c>
      <c r="F14" s="14">
        <v>0.42612662491019176</v>
      </c>
    </row>
    <row r="15" spans="1:13" x14ac:dyDescent="0.25">
      <c r="A15" s="9" t="s">
        <v>51</v>
      </c>
      <c r="B15" s="14">
        <v>3.0785123966942147</v>
      </c>
      <c r="C15" s="14">
        <v>6.5989847715736047</v>
      </c>
      <c r="D15" s="14">
        <v>10.427163198247536</v>
      </c>
      <c r="E15" s="14">
        <v>13.766624605074201</v>
      </c>
      <c r="F15" s="14">
        <v>15.092208237664451</v>
      </c>
    </row>
    <row r="16" spans="1:13" x14ac:dyDescent="0.25">
      <c r="A16" s="9" t="s">
        <v>52</v>
      </c>
      <c r="B16" s="14">
        <v>0.30991735537190085</v>
      </c>
      <c r="C16" s="14">
        <v>0.40609137055837563</v>
      </c>
      <c r="D16" s="14">
        <v>0.41621029572836804</v>
      </c>
      <c r="E16" s="14">
        <v>0.49324636360370588</v>
      </c>
      <c r="F16" s="14">
        <v>0.68275762597962864</v>
      </c>
    </row>
    <row r="17" spans="1:6" x14ac:dyDescent="0.25">
      <c r="A17" s="9" t="s">
        <v>53</v>
      </c>
      <c r="B17" s="14">
        <v>2.2727272727272729</v>
      </c>
      <c r="C17" s="14">
        <v>2.3553299492385786</v>
      </c>
      <c r="D17" s="14">
        <v>2.4972617743702084</v>
      </c>
      <c r="E17" s="14">
        <v>2.5439776827748704</v>
      </c>
      <c r="F17" s="14">
        <v>3.0026276681735844</v>
      </c>
    </row>
    <row r="18" spans="1:6" x14ac:dyDescent="0.25">
      <c r="A18" s="9" t="s">
        <v>54</v>
      </c>
      <c r="B18" s="14">
        <v>0.3512396694214876</v>
      </c>
      <c r="C18" s="14">
        <v>0.14213197969543148</v>
      </c>
      <c r="D18" s="14">
        <v>0.10952902519167579</v>
      </c>
      <c r="E18" s="14">
        <v>0.32381087184017227</v>
      </c>
      <c r="F18" s="14">
        <v>0.10948620088304768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
  <sheetViews>
    <sheetView workbookViewId="0">
      <selection activeCell="B2" sqref="B2"/>
    </sheetView>
  </sheetViews>
  <sheetFormatPr defaultRowHeight="15" x14ac:dyDescent="0.25"/>
  <sheetData>
    <row r="2" spans="2:2" x14ac:dyDescent="0.25">
      <c r="B2" s="9" t="s">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4"/>
  <sheetViews>
    <sheetView workbookViewId="0"/>
  </sheetViews>
  <sheetFormatPr defaultRowHeight="15" x14ac:dyDescent="0.25"/>
  <sheetData>
    <row r="1" spans="1:15" x14ac:dyDescent="0.25">
      <c r="A1" s="9" t="s">
        <v>55</v>
      </c>
    </row>
    <row r="3" spans="1:15" x14ac:dyDescent="0.25">
      <c r="A3" t="s">
        <v>56</v>
      </c>
    </row>
    <row r="4" spans="1:15" x14ac:dyDescent="0.25">
      <c r="A4" t="s">
        <v>69</v>
      </c>
    </row>
    <row r="5" spans="1:15" x14ac:dyDescent="0.25">
      <c r="A5" t="s">
        <v>67</v>
      </c>
    </row>
    <row r="8" spans="1:15" x14ac:dyDescent="0.25">
      <c r="B8" s="22" t="s">
        <v>58</v>
      </c>
      <c r="C8" s="22" t="s">
        <v>59</v>
      </c>
      <c r="D8" s="22" t="s">
        <v>60</v>
      </c>
      <c r="E8" s="22" t="s">
        <v>61</v>
      </c>
      <c r="F8" s="22" t="s">
        <v>62</v>
      </c>
      <c r="G8" s="22" t="s">
        <v>63</v>
      </c>
      <c r="H8" s="22" t="s">
        <v>64</v>
      </c>
      <c r="K8" s="23" t="s">
        <v>68</v>
      </c>
      <c r="L8" s="23"/>
      <c r="M8" s="23"/>
      <c r="O8" s="23" t="s">
        <v>68</v>
      </c>
    </row>
    <row r="9" spans="1:15" x14ac:dyDescent="0.25">
      <c r="A9">
        <v>2014</v>
      </c>
      <c r="B9" s="14">
        <v>16.629294870358056</v>
      </c>
      <c r="C9" s="14">
        <v>25.02799322234933</v>
      </c>
      <c r="D9" s="14">
        <v>33.11510365862847</v>
      </c>
      <c r="E9" s="14">
        <v>15.275852618786532</v>
      </c>
      <c r="F9" s="14">
        <v>1.0643658873380242</v>
      </c>
      <c r="G9" s="14">
        <v>0.27900495143658421</v>
      </c>
      <c r="H9" s="14">
        <v>8.6083847911030098</v>
      </c>
    </row>
    <row r="10" spans="1:15" x14ac:dyDescent="0.25">
      <c r="A10">
        <v>2016</v>
      </c>
      <c r="B10" s="14">
        <v>18.43</v>
      </c>
      <c r="C10" s="14">
        <v>26.85</v>
      </c>
      <c r="D10" s="14">
        <v>33.18</v>
      </c>
      <c r="E10" s="14">
        <v>19.87</v>
      </c>
      <c r="F10" s="14">
        <v>1.65</v>
      </c>
      <c r="G10" s="14">
        <v>0.03</v>
      </c>
      <c r="H10" s="14">
        <v>6.510178273501481E-5</v>
      </c>
    </row>
    <row r="11" spans="1:15" x14ac:dyDescent="0.25">
      <c r="A11">
        <v>2018</v>
      </c>
      <c r="B11" s="14">
        <v>20.190000000000001</v>
      </c>
      <c r="C11" s="14">
        <v>19.29</v>
      </c>
      <c r="D11" s="14">
        <v>26.76</v>
      </c>
      <c r="E11" s="14">
        <v>24.02</v>
      </c>
      <c r="F11" s="14">
        <v>0.94</v>
      </c>
      <c r="G11" s="14">
        <v>0.86</v>
      </c>
      <c r="H11" s="14">
        <v>7.93</v>
      </c>
    </row>
    <row r="12" spans="1:15" x14ac:dyDescent="0.25">
      <c r="A12">
        <v>2019</v>
      </c>
      <c r="B12" s="14">
        <v>18.899999999999999</v>
      </c>
      <c r="C12" s="14">
        <v>22.35</v>
      </c>
      <c r="D12" s="14">
        <v>24.93</v>
      </c>
      <c r="E12" s="14">
        <v>24.98</v>
      </c>
      <c r="F12" s="14">
        <v>0.59</v>
      </c>
      <c r="G12" s="14">
        <v>0.62</v>
      </c>
      <c r="H12" s="14">
        <v>7.57</v>
      </c>
    </row>
    <row r="13" spans="1:15" x14ac:dyDescent="0.25">
      <c r="A13" s="11" t="s">
        <v>3</v>
      </c>
      <c r="B13" s="14">
        <v>18.350000000000001</v>
      </c>
      <c r="C13" s="14">
        <v>24.22</v>
      </c>
      <c r="D13" s="14">
        <v>23.61</v>
      </c>
      <c r="E13" s="14">
        <v>25.1</v>
      </c>
      <c r="F13" s="14">
        <v>0.54</v>
      </c>
      <c r="G13" s="14">
        <v>0.48</v>
      </c>
      <c r="H13" s="14">
        <v>7.67</v>
      </c>
    </row>
    <row r="14" spans="1:15" x14ac:dyDescent="0.25">
      <c r="A14" s="11" t="s">
        <v>66</v>
      </c>
      <c r="B14" s="14">
        <v>18.46</v>
      </c>
      <c r="C14" s="14">
        <v>24.27</v>
      </c>
      <c r="D14" s="14">
        <v>21.73</v>
      </c>
      <c r="E14" s="14">
        <v>26.71</v>
      </c>
      <c r="F14" s="14">
        <v>0.75</v>
      </c>
      <c r="G14" s="14">
        <v>0.5</v>
      </c>
      <c r="H14" s="14">
        <v>7.56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4"/>
  <sheetViews>
    <sheetView workbookViewId="0"/>
  </sheetViews>
  <sheetFormatPr defaultRowHeight="15" x14ac:dyDescent="0.25"/>
  <cols>
    <col min="1" max="1" width="31.140625" customWidth="1"/>
  </cols>
  <sheetData>
    <row r="1" spans="1:13" x14ac:dyDescent="0.25">
      <c r="A1" s="9" t="s">
        <v>70</v>
      </c>
    </row>
    <row r="3" spans="1:13" x14ac:dyDescent="0.25">
      <c r="A3" t="s">
        <v>71</v>
      </c>
    </row>
    <row r="4" spans="1:13" x14ac:dyDescent="0.25">
      <c r="A4" t="s">
        <v>69</v>
      </c>
    </row>
    <row r="5" spans="1:13" x14ac:dyDescent="0.25">
      <c r="A5" t="s">
        <v>72</v>
      </c>
    </row>
    <row r="8" spans="1:13" s="9" customFormat="1" x14ac:dyDescent="0.25">
      <c r="A8" s="25" t="s">
        <v>77</v>
      </c>
      <c r="B8" s="22" t="s">
        <v>74</v>
      </c>
      <c r="C8" s="22" t="s">
        <v>65</v>
      </c>
      <c r="D8" s="9">
        <v>2019</v>
      </c>
      <c r="E8" s="9">
        <v>2018</v>
      </c>
      <c r="F8" s="9">
        <v>2017</v>
      </c>
      <c r="G8" s="9">
        <v>2016</v>
      </c>
      <c r="H8" s="9">
        <v>2015</v>
      </c>
      <c r="I8" s="9">
        <v>2014</v>
      </c>
      <c r="J8" s="9">
        <v>2013</v>
      </c>
      <c r="K8" s="9">
        <v>2012</v>
      </c>
      <c r="L8" s="9">
        <v>2011</v>
      </c>
      <c r="M8" s="9">
        <v>2010</v>
      </c>
    </row>
    <row r="9" spans="1:13" x14ac:dyDescent="0.25">
      <c r="A9" t="s">
        <v>73</v>
      </c>
      <c r="B9" s="24">
        <v>34</v>
      </c>
      <c r="C9" s="24">
        <v>72.2</v>
      </c>
      <c r="D9" s="24">
        <v>198.876</v>
      </c>
      <c r="E9" s="24">
        <v>140.51599999999999</v>
      </c>
      <c r="F9" s="24">
        <v>87</v>
      </c>
      <c r="G9" s="24">
        <v>-31</v>
      </c>
      <c r="H9" s="24">
        <v>-284.322</v>
      </c>
      <c r="I9" s="24">
        <v>-218.2</v>
      </c>
      <c r="J9" s="24">
        <v>-221.49999999999997</v>
      </c>
      <c r="K9" s="24">
        <v>75.800000000000011</v>
      </c>
      <c r="L9" s="24">
        <v>97.299999999999983</v>
      </c>
      <c r="M9" s="24">
        <v>66</v>
      </c>
    </row>
    <row r="10" spans="1:13" x14ac:dyDescent="0.25">
      <c r="A10" t="s">
        <v>75</v>
      </c>
      <c r="B10" s="24">
        <v>28</v>
      </c>
      <c r="C10" s="24">
        <v>31</v>
      </c>
      <c r="D10" s="24">
        <v>67.649000000000001</v>
      </c>
      <c r="E10" s="24">
        <v>72</v>
      </c>
      <c r="F10" s="24">
        <v>86</v>
      </c>
      <c r="G10" s="24">
        <v>80.066916429999949</v>
      </c>
      <c r="H10" s="24">
        <v>135.98200000000003</v>
      </c>
      <c r="I10" s="24">
        <v>139.06399999999996</v>
      </c>
      <c r="J10" s="24">
        <v>170.10000000000002</v>
      </c>
      <c r="K10" s="24">
        <v>206.39999999999998</v>
      </c>
      <c r="L10" s="24">
        <v>151.60000000000002</v>
      </c>
      <c r="M10" s="24">
        <v>160.60000000000002</v>
      </c>
    </row>
    <row r="11" spans="1:13" x14ac:dyDescent="0.25">
      <c r="A11" t="s">
        <v>76</v>
      </c>
      <c r="B11" s="24">
        <v>-10</v>
      </c>
      <c r="C11" s="24">
        <v>22.6</v>
      </c>
      <c r="D11" s="24">
        <v>10.561000000000003</v>
      </c>
      <c r="E11" s="24">
        <v>-22</v>
      </c>
      <c r="F11" s="24">
        <v>-8</v>
      </c>
      <c r="G11" s="24">
        <v>16.178944267399995</v>
      </c>
      <c r="H11" s="24">
        <v>-59.74799999999999</v>
      </c>
      <c r="I11" s="24">
        <v>69.942999999999984</v>
      </c>
      <c r="J11" s="24">
        <v>-77.099999999999994</v>
      </c>
      <c r="K11" s="24">
        <v>98.300000000000011</v>
      </c>
      <c r="L11" s="24">
        <v>-44.2</v>
      </c>
      <c r="M11" s="24">
        <v>-78.100000000000009</v>
      </c>
    </row>
    <row r="14" spans="1:13" x14ac:dyDescent="0.25">
      <c r="B14" s="19" t="s">
        <v>77</v>
      </c>
      <c r="C14" s="19"/>
      <c r="D14" s="19"/>
      <c r="E14" s="19"/>
      <c r="F14" s="19" t="s">
        <v>77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
  <sheetViews>
    <sheetView workbookViewId="0">
      <selection activeCell="A4" sqref="A4"/>
    </sheetView>
  </sheetViews>
  <sheetFormatPr defaultRowHeight="15" x14ac:dyDescent="0.25"/>
  <cols>
    <col min="2" max="3" width="10.85546875" customWidth="1"/>
    <col min="4" max="4" width="10.42578125" bestFit="1" customWidth="1"/>
    <col min="6" max="6" width="12.85546875" customWidth="1"/>
  </cols>
  <sheetData>
    <row r="1" spans="1:11" x14ac:dyDescent="0.25">
      <c r="A1" s="9" t="s">
        <v>298</v>
      </c>
    </row>
    <row r="3" spans="1:11" x14ac:dyDescent="0.25">
      <c r="A3" t="s">
        <v>343</v>
      </c>
    </row>
    <row r="4" spans="1:11" x14ac:dyDescent="0.25">
      <c r="A4" t="s">
        <v>69</v>
      </c>
    </row>
    <row r="5" spans="1:11" x14ac:dyDescent="0.25">
      <c r="A5" t="s">
        <v>103</v>
      </c>
    </row>
    <row r="7" spans="1:11" x14ac:dyDescent="0.25">
      <c r="G7" s="34" t="s">
        <v>68</v>
      </c>
      <c r="K7" s="34" t="s">
        <v>68</v>
      </c>
    </row>
    <row r="8" spans="1:11" x14ac:dyDescent="0.25">
      <c r="C8" s="26" t="s">
        <v>85</v>
      </c>
      <c r="D8" s="26" t="s">
        <v>101</v>
      </c>
      <c r="E8" s="26" t="s">
        <v>102</v>
      </c>
    </row>
    <row r="9" spans="1:11" x14ac:dyDescent="0.25">
      <c r="B9" s="12">
        <v>43830</v>
      </c>
      <c r="C9" s="27">
        <v>7.0273667349202276</v>
      </c>
      <c r="D9" s="27">
        <v>8.2124456921964537</v>
      </c>
      <c r="E9" s="27">
        <v>9.8176921982633676</v>
      </c>
    </row>
    <row r="10" spans="1:11" x14ac:dyDescent="0.25">
      <c r="B10" s="12">
        <v>43921</v>
      </c>
      <c r="C10" s="27">
        <v>7.3612964455262704</v>
      </c>
      <c r="D10" s="27">
        <v>8.4037322402004158</v>
      </c>
      <c r="E10" s="27">
        <v>10.855505449918454</v>
      </c>
    </row>
    <row r="11" spans="1:11" x14ac:dyDescent="0.25">
      <c r="B11" s="12">
        <v>44012</v>
      </c>
      <c r="C11" s="27">
        <v>14.026942302159032</v>
      </c>
      <c r="D11" s="27">
        <v>10.732104092217943</v>
      </c>
      <c r="E11" s="27">
        <v>32.212089956624197</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0"/>
  <sheetViews>
    <sheetView workbookViewId="0">
      <selection activeCell="A4" sqref="A4"/>
    </sheetView>
  </sheetViews>
  <sheetFormatPr defaultRowHeight="15" x14ac:dyDescent="0.25"/>
  <cols>
    <col min="3" max="3" width="10.42578125" bestFit="1" customWidth="1"/>
    <col min="4" max="4" width="22.42578125" customWidth="1"/>
  </cols>
  <sheetData>
    <row r="1" spans="1:9" x14ac:dyDescent="0.25">
      <c r="A1" s="9" t="s">
        <v>285</v>
      </c>
    </row>
    <row r="3" spans="1:9" x14ac:dyDescent="0.25">
      <c r="A3" t="s">
        <v>344</v>
      </c>
    </row>
    <row r="4" spans="1:9" x14ac:dyDescent="0.25">
      <c r="A4" t="s">
        <v>69</v>
      </c>
    </row>
    <row r="5" spans="1:9" x14ac:dyDescent="0.25">
      <c r="A5" t="s">
        <v>104</v>
      </c>
    </row>
    <row r="8" spans="1:9" x14ac:dyDescent="0.25">
      <c r="E8" s="34" t="s">
        <v>68</v>
      </c>
      <c r="I8" s="34" t="s">
        <v>68</v>
      </c>
    </row>
    <row r="9" spans="1:9" x14ac:dyDescent="0.25">
      <c r="D9" t="s">
        <v>105</v>
      </c>
    </row>
    <row r="10" spans="1:9" x14ac:dyDescent="0.25">
      <c r="C10" s="28">
        <v>44008</v>
      </c>
      <c r="D10" s="27">
        <v>13.5</v>
      </c>
    </row>
    <row r="11" spans="1:9" x14ac:dyDescent="0.25">
      <c r="C11" s="28">
        <v>44015</v>
      </c>
      <c r="D11" s="27">
        <v>13.200000000000001</v>
      </c>
    </row>
    <row r="12" spans="1:9" x14ac:dyDescent="0.25">
      <c r="C12" s="28">
        <v>44022</v>
      </c>
      <c r="D12" s="27">
        <v>10.4</v>
      </c>
    </row>
    <row r="13" spans="1:9" x14ac:dyDescent="0.25">
      <c r="C13" s="28">
        <v>44036</v>
      </c>
      <c r="D13" s="27">
        <v>10.299999999999999</v>
      </c>
    </row>
    <row r="14" spans="1:9" x14ac:dyDescent="0.25">
      <c r="C14" s="28">
        <v>44050</v>
      </c>
      <c r="D14" s="27">
        <v>9</v>
      </c>
    </row>
    <row r="15" spans="1:9" x14ac:dyDescent="0.25">
      <c r="C15" s="28">
        <v>44064</v>
      </c>
      <c r="D15" s="27">
        <v>9.1999999999999993</v>
      </c>
    </row>
    <row r="16" spans="1:9" x14ac:dyDescent="0.25">
      <c r="C16" s="28">
        <v>44078</v>
      </c>
      <c r="D16" s="27">
        <v>8.6999999999999993</v>
      </c>
    </row>
    <row r="17" spans="3:4" x14ac:dyDescent="0.25">
      <c r="C17" s="28">
        <v>44092</v>
      </c>
      <c r="D17" s="27">
        <v>8.3000000000000007</v>
      </c>
    </row>
    <row r="18" spans="3:4" x14ac:dyDescent="0.25">
      <c r="C18" s="28">
        <v>44106</v>
      </c>
      <c r="D18" s="27">
        <v>6.7</v>
      </c>
    </row>
    <row r="19" spans="3:4" x14ac:dyDescent="0.25">
      <c r="C19" s="28">
        <v>44120</v>
      </c>
      <c r="D19" s="27">
        <v>4.7</v>
      </c>
    </row>
    <row r="20" spans="3:4" x14ac:dyDescent="0.25">
      <c r="C20" s="28">
        <v>44134</v>
      </c>
      <c r="D20" s="27">
        <v>3.29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8"/>
  <sheetViews>
    <sheetView workbookViewId="0"/>
  </sheetViews>
  <sheetFormatPr defaultRowHeight="15" x14ac:dyDescent="0.25"/>
  <cols>
    <col min="3" max="3" width="13.5703125" customWidth="1"/>
    <col min="4" max="4" width="11.42578125" customWidth="1"/>
  </cols>
  <sheetData>
    <row r="1" spans="1:11" x14ac:dyDescent="0.25">
      <c r="A1" s="9" t="s">
        <v>286</v>
      </c>
    </row>
    <row r="3" spans="1:11" x14ac:dyDescent="0.25">
      <c r="A3" t="s">
        <v>345</v>
      </c>
    </row>
    <row r="4" spans="1:11" x14ac:dyDescent="0.25">
      <c r="A4" t="s">
        <v>69</v>
      </c>
    </row>
    <row r="5" spans="1:11" x14ac:dyDescent="0.25">
      <c r="A5" t="s">
        <v>115</v>
      </c>
    </row>
    <row r="8" spans="1:11" x14ac:dyDescent="0.25">
      <c r="H8" s="34" t="s">
        <v>68</v>
      </c>
      <c r="K8" s="34" t="s">
        <v>68</v>
      </c>
    </row>
    <row r="9" spans="1:11" x14ac:dyDescent="0.25">
      <c r="C9" s="26" t="s">
        <v>106</v>
      </c>
      <c r="D9" s="26" t="s">
        <v>107</v>
      </c>
      <c r="E9" s="26" t="s">
        <v>114</v>
      </c>
    </row>
    <row r="10" spans="1:11" x14ac:dyDescent="0.25">
      <c r="C10" s="26" t="s">
        <v>108</v>
      </c>
      <c r="D10" s="26" t="s">
        <v>111</v>
      </c>
      <c r="E10" s="26">
        <v>5</v>
      </c>
    </row>
    <row r="11" spans="1:11" x14ac:dyDescent="0.25">
      <c r="C11" s="26" t="s">
        <v>108</v>
      </c>
      <c r="D11" s="26" t="s">
        <v>112</v>
      </c>
      <c r="E11" s="26">
        <v>2</v>
      </c>
    </row>
    <row r="12" spans="1:11" x14ac:dyDescent="0.25">
      <c r="C12" s="26" t="s">
        <v>108</v>
      </c>
      <c r="D12" s="26" t="s">
        <v>113</v>
      </c>
      <c r="E12" s="26">
        <v>9</v>
      </c>
    </row>
    <row r="13" spans="1:11" x14ac:dyDescent="0.25">
      <c r="C13" s="26" t="s">
        <v>109</v>
      </c>
      <c r="D13" s="26" t="s">
        <v>111</v>
      </c>
      <c r="E13" s="26">
        <v>2</v>
      </c>
    </row>
    <row r="14" spans="1:11" x14ac:dyDescent="0.25">
      <c r="C14" s="26" t="s">
        <v>109</v>
      </c>
      <c r="D14" s="26" t="s">
        <v>112</v>
      </c>
      <c r="E14" s="26">
        <v>33</v>
      </c>
    </row>
    <row r="15" spans="1:11" x14ac:dyDescent="0.25">
      <c r="C15" s="26" t="s">
        <v>109</v>
      </c>
      <c r="D15" s="26" t="s">
        <v>113</v>
      </c>
      <c r="E15" s="26">
        <v>12</v>
      </c>
    </row>
    <row r="16" spans="1:11" x14ac:dyDescent="0.25">
      <c r="C16" s="26" t="s">
        <v>110</v>
      </c>
      <c r="D16" s="26" t="s">
        <v>111</v>
      </c>
      <c r="E16" s="26">
        <v>13</v>
      </c>
    </row>
    <row r="17" spans="3:5" x14ac:dyDescent="0.25">
      <c r="C17" s="26" t="s">
        <v>110</v>
      </c>
      <c r="D17" s="26" t="s">
        <v>112</v>
      </c>
      <c r="E17" s="26">
        <v>14</v>
      </c>
    </row>
    <row r="18" spans="3:5" x14ac:dyDescent="0.25">
      <c r="C18" s="26" t="s">
        <v>110</v>
      </c>
      <c r="D18" s="26" t="s">
        <v>113</v>
      </c>
      <c r="E18" s="26">
        <v>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
  <sheetViews>
    <sheetView workbookViewId="0">
      <selection activeCell="B2" sqref="B2"/>
    </sheetView>
  </sheetViews>
  <sheetFormatPr defaultRowHeight="15" x14ac:dyDescent="0.25"/>
  <sheetData>
    <row r="2" spans="2:2" x14ac:dyDescent="0.25">
      <c r="B2" s="9" t="s">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4"/>
  <sheetViews>
    <sheetView workbookViewId="0">
      <selection activeCell="A4" sqref="A4"/>
    </sheetView>
  </sheetViews>
  <sheetFormatPr defaultRowHeight="15" x14ac:dyDescent="0.25"/>
  <cols>
    <col min="3" max="3" width="10.42578125" bestFit="1" customWidth="1"/>
    <col min="4" max="4" width="14.140625" customWidth="1"/>
  </cols>
  <sheetData>
    <row r="1" spans="1:12" x14ac:dyDescent="0.25">
      <c r="A1" s="9" t="s">
        <v>287</v>
      </c>
    </row>
    <row r="3" spans="1:12" x14ac:dyDescent="0.25">
      <c r="A3" t="s">
        <v>346</v>
      </c>
    </row>
    <row r="4" spans="1:12" x14ac:dyDescent="0.25">
      <c r="A4" t="s">
        <v>69</v>
      </c>
    </row>
    <row r="5" spans="1:12" x14ac:dyDescent="0.25">
      <c r="A5" t="s">
        <v>116</v>
      </c>
    </row>
    <row r="8" spans="1:12" x14ac:dyDescent="0.25">
      <c r="D8" s="26" t="s">
        <v>99</v>
      </c>
      <c r="E8" s="26" t="s">
        <v>96</v>
      </c>
      <c r="F8" s="26" t="s">
        <v>95</v>
      </c>
      <c r="H8" s="34" t="s">
        <v>68</v>
      </c>
      <c r="L8" s="34" t="s">
        <v>68</v>
      </c>
    </row>
    <row r="9" spans="1:12" x14ac:dyDescent="0.25">
      <c r="C9" s="28">
        <v>42643</v>
      </c>
      <c r="D9" s="27">
        <v>127.77817029554458</v>
      </c>
      <c r="E9" s="27">
        <v>120.30971832094993</v>
      </c>
      <c r="F9" s="27">
        <v>137.98783536395993</v>
      </c>
    </row>
    <row r="10" spans="1:12" x14ac:dyDescent="0.25">
      <c r="C10" s="28">
        <v>42735</v>
      </c>
      <c r="D10" s="27">
        <v>129.01260487135556</v>
      </c>
      <c r="E10" s="27">
        <v>127.92024089541927</v>
      </c>
      <c r="F10" s="27">
        <v>166.2274371935608</v>
      </c>
    </row>
    <row r="11" spans="1:12" x14ac:dyDescent="0.25">
      <c r="C11" s="28">
        <v>42825</v>
      </c>
      <c r="D11" s="27">
        <v>135.69868051906911</v>
      </c>
      <c r="E11" s="27">
        <v>127.8167740715606</v>
      </c>
      <c r="F11" s="27">
        <v>132.92981561643123</v>
      </c>
    </row>
    <row r="12" spans="1:12" x14ac:dyDescent="0.25">
      <c r="C12" s="28">
        <v>42916</v>
      </c>
      <c r="D12" s="27">
        <v>133.66862665841541</v>
      </c>
      <c r="E12" s="27">
        <v>124.26140363059153</v>
      </c>
      <c r="F12" s="27">
        <v>134.15299046896422</v>
      </c>
    </row>
    <row r="13" spans="1:12" x14ac:dyDescent="0.25">
      <c r="C13" s="28">
        <v>43008</v>
      </c>
      <c r="D13" s="27">
        <v>138.0055920072169</v>
      </c>
      <c r="E13" s="27">
        <v>128.69128095530311</v>
      </c>
      <c r="F13" s="27">
        <v>134.75907741229915</v>
      </c>
    </row>
    <row r="14" spans="1:12" x14ac:dyDescent="0.25">
      <c r="C14" s="28">
        <v>43100</v>
      </c>
      <c r="D14" s="27">
        <v>138.59572432678578</v>
      </c>
      <c r="E14" s="27">
        <v>132.14315194229488</v>
      </c>
      <c r="F14" s="27">
        <v>139.84969683798488</v>
      </c>
    </row>
    <row r="15" spans="1:12" x14ac:dyDescent="0.25">
      <c r="C15" s="28">
        <v>43190</v>
      </c>
      <c r="D15" s="27">
        <v>139.97413619074337</v>
      </c>
      <c r="E15" s="27">
        <v>140.18418692146727</v>
      </c>
      <c r="F15" s="27">
        <v>160.84206810372788</v>
      </c>
    </row>
    <row r="16" spans="1:12" x14ac:dyDescent="0.25">
      <c r="C16" s="28">
        <v>43281</v>
      </c>
      <c r="D16" s="27">
        <v>143.33647074710515</v>
      </c>
      <c r="E16" s="27">
        <v>134.6517796540451</v>
      </c>
      <c r="F16" s="27">
        <v>155.63445361556566</v>
      </c>
    </row>
    <row r="17" spans="3:6" x14ac:dyDescent="0.25">
      <c r="C17" s="28">
        <v>43373</v>
      </c>
      <c r="D17" s="27">
        <v>139.36807084901139</v>
      </c>
      <c r="E17" s="27">
        <v>120.77586274566576</v>
      </c>
      <c r="F17" s="27">
        <v>158.28065997887538</v>
      </c>
    </row>
    <row r="18" spans="3:6" x14ac:dyDescent="0.25">
      <c r="C18" s="28">
        <v>43465</v>
      </c>
      <c r="D18" s="27">
        <v>139.75926916761264</v>
      </c>
      <c r="E18" s="27">
        <v>136.33307438483956</v>
      </c>
      <c r="F18" s="27">
        <v>160.20059896857168</v>
      </c>
    </row>
    <row r="19" spans="3:6" x14ac:dyDescent="0.25">
      <c r="C19" s="28">
        <v>43555</v>
      </c>
      <c r="D19" s="27">
        <v>138.77112659890571</v>
      </c>
      <c r="E19" s="27">
        <v>132.70803643114871</v>
      </c>
      <c r="F19" s="27">
        <v>188.95852396226957</v>
      </c>
    </row>
    <row r="20" spans="3:6" x14ac:dyDescent="0.25">
      <c r="C20" s="28">
        <v>43646</v>
      </c>
      <c r="D20" s="27">
        <v>146.79598748596555</v>
      </c>
      <c r="E20" s="27">
        <v>140.87484665669453</v>
      </c>
      <c r="F20" s="27">
        <v>185.8910122603121</v>
      </c>
    </row>
    <row r="21" spans="3:6" x14ac:dyDescent="0.25">
      <c r="C21" s="28">
        <v>43738</v>
      </c>
      <c r="D21" s="27">
        <v>147.0415453317259</v>
      </c>
      <c r="E21" s="27">
        <v>143.49548360248227</v>
      </c>
      <c r="F21" s="27">
        <v>171.70211967093047</v>
      </c>
    </row>
    <row r="22" spans="3:6" x14ac:dyDescent="0.25">
      <c r="C22" s="28">
        <v>43830</v>
      </c>
      <c r="D22" s="27">
        <v>151.86095081912865</v>
      </c>
      <c r="E22" s="27">
        <v>150.25999706668028</v>
      </c>
      <c r="F22" s="27">
        <v>169.52147368260927</v>
      </c>
    </row>
    <row r="23" spans="3:6" x14ac:dyDescent="0.25">
      <c r="C23" s="28">
        <v>43921</v>
      </c>
      <c r="D23" s="27">
        <v>154.31175872168379</v>
      </c>
      <c r="E23" s="27">
        <v>154.77593719306557</v>
      </c>
      <c r="F23" s="27">
        <v>188.22973856656472</v>
      </c>
    </row>
    <row r="24" spans="3:6" x14ac:dyDescent="0.25">
      <c r="C24" s="28">
        <v>44012</v>
      </c>
      <c r="D24" s="27">
        <v>162.59540540386578</v>
      </c>
      <c r="E24" s="27">
        <v>148.99597569110486</v>
      </c>
      <c r="F24" s="27">
        <v>207.87355501847688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9E757977-18F4-4AF1-AB91-295F32D982F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87a68d26-3f47-469e-abd6-34b05b40d38e"/>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A264B87F-56B5-416C-B65C-E22F0ED5AB9F}">
  <ds:schemaRefs>
    <ds:schemaRef ds:uri="http://schemas.microsoft.com/sharepoint/v3/contenttype/forms"/>
  </ds:schemaRefs>
</ds:datastoreItem>
</file>

<file path=customXml/itemProps3.xml><?xml version="1.0" encoding="utf-8"?>
<ds:datastoreItem xmlns:ds="http://schemas.openxmlformats.org/officeDocument/2006/customXml" ds:itemID="{067CF68F-81A0-4F82-BEC3-EB07E5866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D453AA-7CF7-4A8E-A55A-38A6AB6F8FA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vt:i4>
      </vt:variant>
    </vt:vector>
  </HeadingPairs>
  <TitlesOfParts>
    <vt:vector size="49" baseType="lpstr">
      <vt:lpstr>Disclaimer</vt:lpstr>
      <vt:lpstr>Chart 38</vt:lpstr>
      <vt:lpstr>Chart 39</vt:lpstr>
      <vt:lpstr>Chart 40</vt:lpstr>
      <vt:lpstr>Chart 41</vt:lpstr>
      <vt:lpstr>Chart 42</vt:lpstr>
      <vt:lpstr>Chart 43</vt:lpstr>
      <vt:lpstr>Chart 44</vt:lpstr>
      <vt:lpstr>Chart 45</vt:lpstr>
      <vt:lpstr>Chart 46</vt:lpstr>
      <vt:lpstr>Chart 47</vt:lpstr>
      <vt:lpstr>Chart 48</vt:lpstr>
      <vt:lpstr>Chart 49</vt:lpstr>
      <vt:lpstr>Chart 50</vt:lpstr>
      <vt:lpstr>Chart 51</vt:lpstr>
      <vt:lpstr>Chart 52</vt:lpstr>
      <vt:lpstr>Chart 53</vt:lpstr>
      <vt:lpstr>Chart 54</vt:lpstr>
      <vt:lpstr>Chart 55</vt:lpstr>
      <vt:lpstr>Chart 56</vt:lpstr>
      <vt:lpstr>Chart 57</vt:lpstr>
      <vt:lpstr>Chart 58</vt:lpstr>
      <vt:lpstr>Chart 59</vt:lpstr>
      <vt:lpstr>Chart 60</vt:lpstr>
      <vt:lpstr>Chart 61</vt:lpstr>
      <vt:lpstr>Chart 62</vt:lpstr>
      <vt:lpstr>Chart 63</vt:lpstr>
      <vt:lpstr>Chart 64</vt:lpstr>
      <vt:lpstr>Chart 65</vt:lpstr>
      <vt:lpstr>Chart 66</vt:lpstr>
      <vt:lpstr>Chart 67</vt:lpstr>
      <vt:lpstr>Chart 68</vt:lpstr>
      <vt:lpstr>Chart 69</vt:lpstr>
      <vt:lpstr>Chart 70</vt:lpstr>
      <vt:lpstr>Chart 71</vt:lpstr>
      <vt:lpstr>Chart 72</vt:lpstr>
      <vt:lpstr>Chart 73</vt:lpstr>
      <vt:lpstr>Chart 74</vt:lpstr>
      <vt:lpstr>Chart 75</vt:lpstr>
      <vt:lpstr>Chart 76</vt:lpstr>
      <vt:lpstr>Chart 77</vt:lpstr>
      <vt:lpstr>'Chart 51'!ResB02</vt:lpstr>
      <vt:lpstr>'Chart 53'!ResB04</vt:lpstr>
      <vt:lpstr>'Chart 58'!ResC03</vt:lpstr>
      <vt:lpstr>'Chart 60'!ResC05</vt:lpstr>
      <vt:lpstr>'Chart 61'!ResC06</vt:lpstr>
      <vt:lpstr>'Chart 63'!ResC08</vt:lpstr>
      <vt:lpstr>'Chart 67'!ResF04</vt:lpstr>
      <vt:lpstr>'Chart 69'!ResF06</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Caroline</dc:creator>
  <cp:keywords>Public</cp:keywords>
  <cp:lastModifiedBy>McGuinness, Lucia</cp:lastModifiedBy>
  <dcterms:created xsi:type="dcterms:W3CDTF">2020-11-10T10:25:31Z</dcterms:created>
  <dcterms:modified xsi:type="dcterms:W3CDTF">2020-11-25T14:25:51Z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23ac9984-71eb-48b3-a4cc-1dc29804ac04</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A44787D4-0540-4523-9961-78E4036D8C6D}">
    <vt:lpwstr>{C795CCEC-049E-4685-946E-F8EA7C2934F7}</vt:lpwstr>
  </property>
  <property fmtid="{D5CDD505-2E9C-101B-9397-08002B2CF9AE}" pid="6" name="_AdHocReviewCycleID">
    <vt:i4>326415312</vt:i4>
  </property>
  <property fmtid="{D5CDD505-2E9C-101B-9397-08002B2CF9AE}" pid="7" name="_NewReviewCycle">
    <vt:lpwstr/>
  </property>
  <property fmtid="{D5CDD505-2E9C-101B-9397-08002B2CF9AE}" pid="8" name="_EmailSubject">
    <vt:lpwstr>FSR 2020:II</vt:lpwstr>
  </property>
  <property fmtid="{D5CDD505-2E9C-101B-9397-08002B2CF9AE}" pid="9" name="_AuthorEmail">
    <vt:lpwstr>caroline.gavin@centralbank.ie</vt:lpwstr>
  </property>
  <property fmtid="{D5CDD505-2E9C-101B-9397-08002B2CF9AE}" pid="10" name="_AuthorEmailDisplayName">
    <vt:lpwstr>Gavin, Caroline</vt:lpwstr>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